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23\WEB\Convocatoria proyectos 2023\"/>
    </mc:Choice>
  </mc:AlternateContent>
  <workbookProtection workbookAlgorithmName="SHA-512" workbookHashValue="IggiEfI72koBnj1hEL4TD31rDDhDHFAcOs4IwE+nWxDeHJfCBXvCgZaZQjUA+1JZDcTFDjGtJecqYIi+RqjCMQ==" workbookSaltValue="sdlJYM62SQdkkIplaxMm4A==" workbookSpinCount="100000" lockStructure="1"/>
  <bookViews>
    <workbookView xWindow="0" yWindow="0" windowWidth="28800" windowHeight="11400"/>
  </bookViews>
  <sheets>
    <sheet name="Modelo de Costo" sheetId="2" r:id="rId1"/>
    <sheet name="Hoja de Cálculo" sheetId="1" state="hidden" r:id="rId2"/>
    <sheet name="Hoja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2" l="1"/>
  <c r="U16" i="2"/>
  <c r="E15" i="2" l="1"/>
  <c r="E3" i="1"/>
  <c r="I3" i="1" s="1"/>
  <c r="E4" i="1"/>
  <c r="I4" i="1" s="1"/>
  <c r="E5" i="1"/>
  <c r="I5" i="1" s="1"/>
  <c r="E6" i="1"/>
  <c r="I6" i="1" s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13" i="1"/>
  <c r="I13" i="1" s="1"/>
  <c r="E14" i="1"/>
  <c r="I14" i="1" s="1"/>
  <c r="E15" i="1"/>
  <c r="I15" i="1" s="1"/>
  <c r="E16" i="1"/>
  <c r="I16" i="1" s="1"/>
  <c r="E17" i="1"/>
  <c r="I17" i="1" s="1"/>
  <c r="E18" i="1"/>
  <c r="I18" i="1" s="1"/>
  <c r="E19" i="1"/>
  <c r="I19" i="1" s="1"/>
  <c r="E20" i="1"/>
  <c r="I20" i="1" s="1"/>
  <c r="E21" i="1"/>
  <c r="I21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P7" i="1"/>
  <c r="P6" i="1"/>
  <c r="Q4" i="1"/>
  <c r="S4" i="1" s="1"/>
  <c r="S5" i="1"/>
  <c r="Q3" i="1"/>
  <c r="S3" i="1" s="1"/>
  <c r="P5" i="1"/>
  <c r="P4" i="1"/>
  <c r="O3" i="1"/>
  <c r="P3" i="1" s="1"/>
  <c r="D19" i="2" l="1"/>
  <c r="E2" i="1" l="1"/>
  <c r="I2" i="1" s="1"/>
  <c r="C19" i="2" s="1"/>
  <c r="E19" i="2" s="1"/>
  <c r="E20" i="2" l="1"/>
  <c r="E21" i="2" s="1"/>
  <c r="S21" i="2" s="1"/>
  <c r="S22" i="2" s="1"/>
  <c r="S19" i="2" l="1"/>
  <c r="S20" i="2"/>
  <c r="E22" i="2"/>
  <c r="E23" i="2"/>
</calcChain>
</file>

<file path=xl/sharedStrings.xml><?xml version="1.0" encoding="utf-8"?>
<sst xmlns="http://schemas.openxmlformats.org/spreadsheetml/2006/main" count="160" uniqueCount="146">
  <si>
    <t xml:space="preserve">Perfiles </t>
  </si>
  <si>
    <t>Meses</t>
  </si>
  <si>
    <t>Apoyos metodológico perfiles</t>
  </si>
  <si>
    <t>Experto sectoriales</t>
  </si>
  <si>
    <t>Apoyo planes formativos</t>
  </si>
  <si>
    <t>Total</t>
  </si>
  <si>
    <t>Sector con OSCL existente en ChileValora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</si>
  <si>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</si>
  <si>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</si>
  <si>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</si>
  <si>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</si>
  <si>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</si>
  <si>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</si>
  <si>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</si>
  <si>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</si>
  <si>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</si>
  <si>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</si>
  <si>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</si>
  <si>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</si>
  <si>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</si>
  <si>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</si>
  <si>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</si>
  <si>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XVI</t>
  </si>
  <si>
    <t>COSTOS DEL PROYECTO PROYECTO</t>
  </si>
  <si>
    <t>Monto</t>
  </si>
  <si>
    <t>Aporte de ChileValora</t>
  </si>
  <si>
    <t>Sectores</t>
  </si>
  <si>
    <t>Subsectores</t>
  </si>
  <si>
    <t>Opciones</t>
  </si>
  <si>
    <t>Actividades profesionales, científicas y técnicas</t>
  </si>
  <si>
    <t>Aceites vegetales</t>
  </si>
  <si>
    <t>Si</t>
  </si>
  <si>
    <t>Acuícola y Pesquero</t>
  </si>
  <si>
    <t>Actividades Especializadas de Construcción</t>
  </si>
  <si>
    <t>No</t>
  </si>
  <si>
    <t>Administración Pública</t>
  </si>
  <si>
    <t>Agencias de Aduana</t>
  </si>
  <si>
    <t>Agrícola y Ganadero</t>
  </si>
  <si>
    <t>Agua</t>
  </si>
  <si>
    <t>Arte, Entretenimiento y Recreación</t>
  </si>
  <si>
    <t>Apicultura</t>
  </si>
  <si>
    <t>Comercio</t>
  </si>
  <si>
    <t>Artes Escénicas</t>
  </si>
  <si>
    <t>Construcción</t>
  </si>
  <si>
    <t>Capacitación laboral</t>
  </si>
  <si>
    <t>Educación</t>
  </si>
  <si>
    <t>Carnes</t>
  </si>
  <si>
    <t>Elaboración de Alimentos y Bebidas</t>
  </si>
  <si>
    <t>Cultivo de cereales, leguminosas, semillas y otros</t>
  </si>
  <si>
    <t>Gastronomía, Hotelería y Turismo</t>
  </si>
  <si>
    <t>Cultivo y crianza de peces</t>
  </si>
  <si>
    <t>Información y Comunicaciones</t>
  </si>
  <si>
    <t>Edificación</t>
  </si>
  <si>
    <t>Manufactura Metálica</t>
  </si>
  <si>
    <t>Educación Preescolar y escolar</t>
  </si>
  <si>
    <t>Manufactura No Metálica</t>
  </si>
  <si>
    <t>Elaboración y Conservación de Alimentos</t>
  </si>
  <si>
    <t>Minería Metálica</t>
  </si>
  <si>
    <t>Electricidad</t>
  </si>
  <si>
    <t>Minería No Metálica</t>
  </si>
  <si>
    <t>Energías Renovables No Convencionales</t>
  </si>
  <si>
    <t>Servicios</t>
  </si>
  <si>
    <t>Forestal</t>
  </si>
  <si>
    <t>Servicios de Salud y Asistencia Social</t>
  </si>
  <si>
    <t>Fruticultura</t>
  </si>
  <si>
    <t>Servicios Financieros y de Seguros</t>
  </si>
  <si>
    <t>Gastronomía</t>
  </si>
  <si>
    <t>Silvicultura y Actividades Forestales</t>
  </si>
  <si>
    <t>Gestión y administración de empresas</t>
  </si>
  <si>
    <t>Suministro de Gas, Electricidad y Agua</t>
  </si>
  <si>
    <t>Grandes Tiendas</t>
  </si>
  <si>
    <t>Transporte y Logística</t>
  </si>
  <si>
    <t>Horticultura</t>
  </si>
  <si>
    <t>Hotelería</t>
  </si>
  <si>
    <t>Instalaciones Eléctricas, de Gasfitería y Climatización</t>
  </si>
  <si>
    <t>Lácteos</t>
  </si>
  <si>
    <t>Logística</t>
  </si>
  <si>
    <t>Metalúrgico Metalmecánico</t>
  </si>
  <si>
    <t>Minería de oro, plata y otros metales</t>
  </si>
  <si>
    <t>Minería del Cobre</t>
  </si>
  <si>
    <t>Moluscos y Vegetales Marinos</t>
  </si>
  <si>
    <t>Montaje Industrial</t>
  </si>
  <si>
    <t>Municipal</t>
  </si>
  <si>
    <t>Otras Bebidas y Tabaco</t>
  </si>
  <si>
    <t>Otros Tipos de Enseñanza</t>
  </si>
  <si>
    <t>Panadero</t>
  </si>
  <si>
    <t>Parques, Zoológicos y Reservas Naturales</t>
  </si>
  <si>
    <t>Pecuario</t>
  </si>
  <si>
    <t>Pesca Artesanal</t>
  </si>
  <si>
    <t>Petróleo y Gas Natural</t>
  </si>
  <si>
    <t>Producción de Semillas</t>
  </si>
  <si>
    <t>Productos Textiles</t>
  </si>
  <si>
    <t>Radiodifusión</t>
  </si>
  <si>
    <t>Servicios de Asistencia Social</t>
  </si>
  <si>
    <t>Servicios de Reciclaje y Eliminación de Residuos</t>
  </si>
  <si>
    <t>Servicios Financieros</t>
  </si>
  <si>
    <t>Servicios para el Hogar</t>
  </si>
  <si>
    <t>Servicios Postales</t>
  </si>
  <si>
    <t>Supermercados</t>
  </si>
  <si>
    <t>Tecnologías de Información</t>
  </si>
  <si>
    <t>Transporte Marítimo</t>
  </si>
  <si>
    <t>Transporte Terrestre</t>
  </si>
  <si>
    <t>Transversal</t>
  </si>
  <si>
    <t>Turismo</t>
  </si>
  <si>
    <t>Venta al por Menor</t>
  </si>
  <si>
    <t>Vitivinícola</t>
  </si>
  <si>
    <t>%</t>
  </si>
  <si>
    <t>Número de perfiles</t>
  </si>
  <si>
    <t>levantamiento</t>
  </si>
  <si>
    <t>Proyecto</t>
  </si>
  <si>
    <t>Número de apoyo metodológico senior</t>
  </si>
  <si>
    <t>Número de apoyo metodológico junior</t>
  </si>
  <si>
    <t>Monto total apoyos</t>
  </si>
  <si>
    <t>Experto sectorial mensual</t>
  </si>
  <si>
    <t>Experto sectorial total*cantidad de subsector</t>
  </si>
  <si>
    <t>1 a 4</t>
  </si>
  <si>
    <t>5 a 9</t>
  </si>
  <si>
    <t>10 a 15</t>
  </si>
  <si>
    <t>16 a 20</t>
  </si>
  <si>
    <t>Más de 20</t>
  </si>
  <si>
    <t>Sector en que se desarrollará el proyecto</t>
  </si>
  <si>
    <t>Subsector en que se desarrollará el proyecto</t>
  </si>
  <si>
    <t>Cantidad de regiones vinculadas al desarrollo del proyecto</t>
  </si>
  <si>
    <t>Cantidad total de planes formativos a desarrollar en el proyecto</t>
  </si>
  <si>
    <t>TABLA DE COSTO DEL PROYECTO</t>
  </si>
  <si>
    <t>Monto Planes</t>
  </si>
  <si>
    <t>Monto Perfiles</t>
  </si>
  <si>
    <t>Otro subsector en que se desarrollará el proyecto</t>
  </si>
  <si>
    <t xml:space="preserve"> </t>
  </si>
  <si>
    <t>Elija una opción</t>
  </si>
  <si>
    <t>Indique las regiones involucradas en el proyecto con una X</t>
  </si>
  <si>
    <t>Monto apoyo mensual</t>
  </si>
  <si>
    <t>Coordinación sectorial</t>
  </si>
  <si>
    <t>coordinación sectorial</t>
  </si>
  <si>
    <t>Comunicaciones</t>
  </si>
  <si>
    <t>Costo difusión del proyecto</t>
  </si>
  <si>
    <t>Costo ejecución proyecto</t>
  </si>
  <si>
    <t xml:space="preserve">Costo total del convenio de colaboración </t>
  </si>
  <si>
    <t>Ítem</t>
  </si>
  <si>
    <t>Cantidad de perfiles nuevos (a levantar) a desarrollar en el proyecto**</t>
  </si>
  <si>
    <t>Cantidad de perfiles a actualizar a desarrollar en el proyecto***</t>
  </si>
  <si>
    <t>Cantidad total de perfiles a desarrollar en el proyecto****</t>
  </si>
  <si>
    <t>¿Cuántas especialidades y/o áreas productivas considera en total el proyecto?*</t>
  </si>
  <si>
    <t>Aporte de proponente (sector productivo)*****</t>
  </si>
  <si>
    <t xml:space="preserve">Observaciones:
*          Por cada epecialidad y/o área productiva, se considerarán la cantidad de expertos/as sectoriales que participarán en el desarrollo del proyecto.
**        La cantidad de perfiles a levantar en un proyecto, tiene un máximo de 20 perfiles. 
***      La cantidad de perfiles a actualizar en un proyecto, tiene un máximo de 20 perfiles. 
****    La cantidad total de perfiles dentro de un proyecto, considerando levantamiento y actualización, no puede superar el máximo de 20 perfiles.
*****  El porcentaje mínimo legal permitido a financiar por el proponente del proyecto es 10%. En consecuencia, ChileValora puede financiar como máximo el 90% de la ejecución de un proyecto.
</t>
  </si>
  <si>
    <t>Indique porcentaje que financiará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</si>
</sst>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201F1E"/>
      <name val="Calibri"/>
      <family val="2"/>
    </font>
    <font>
      <sz val="12"/>
      <color theme="1"/>
      <name val="Calibri"/>
      <family val="2"/>
    </font>
    <font>
      <b/>
      <sz val="12"/>
      <color rgb="FF201F1E"/>
      <name val="Calibri"/>
      <family val="2"/>
    </font>
    <font>
      <b/>
      <sz val="12"/>
      <color theme="1"/>
      <name val="Calibri"/>
      <family val="2"/>
    </font>
    <font>
      <sz val="12"/>
      <color rgb="FFFFFFFF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rgb="FFFFFFFF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1" fillId="12" borderId="25" applyNumberFormat="0" applyFont="0" applyAlignment="0" applyProtection="0"/>
  </cellStyleXfs>
  <cellXfs count="142">
    <xf numFmtId="0" fontId="0" fillId="0" borderId="0" xfId="0"/>
    <xf numFmtId="0" fontId="1" fillId="0" borderId="0" xfId="0" applyFont="1"/>
    <xf numFmtId="0" fontId="0" fillId="2" borderId="0" xfId="0" applyFill="1"/>
    <xf numFmtId="3" fontId="0" fillId="2" borderId="0" xfId="0" applyNumberFormat="1" applyFont="1" applyFill="1"/>
    <xf numFmtId="3" fontId="1" fillId="2" borderId="0" xfId="0" applyNumberFormat="1" applyFont="1" applyFill="1"/>
    <xf numFmtId="3" fontId="0" fillId="3" borderId="0" xfId="0" applyNumberFormat="1" applyFill="1"/>
    <xf numFmtId="3" fontId="1" fillId="3" borderId="0" xfId="0" applyNumberFormat="1" applyFont="1" applyFill="1"/>
    <xf numFmtId="0" fontId="2" fillId="0" borderId="0" xfId="0" applyFont="1"/>
    <xf numFmtId="0" fontId="1" fillId="2" borderId="0" xfId="0" applyFont="1" applyFill="1"/>
    <xf numFmtId="3" fontId="2" fillId="0" borderId="0" xfId="0" applyNumberFormat="1" applyFont="1"/>
    <xf numFmtId="3" fontId="3" fillId="0" borderId="0" xfId="0" applyNumberFormat="1" applyFont="1"/>
    <xf numFmtId="0" fontId="0" fillId="5" borderId="0" xfId="0" applyFill="1"/>
    <xf numFmtId="0" fontId="1" fillId="5" borderId="0" xfId="0" applyFont="1" applyFill="1"/>
    <xf numFmtId="3" fontId="0" fillId="5" borderId="0" xfId="0" applyNumberFormat="1" applyFont="1" applyFill="1"/>
    <xf numFmtId="3" fontId="1" fillId="5" borderId="0" xfId="0" applyNumberFormat="1" applyFont="1" applyFill="1"/>
    <xf numFmtId="0" fontId="0" fillId="6" borderId="0" xfId="0" applyFill="1"/>
    <xf numFmtId="0" fontId="1" fillId="6" borderId="0" xfId="0" applyFont="1" applyFill="1"/>
    <xf numFmtId="3" fontId="0" fillId="6" borderId="0" xfId="0" applyNumberFormat="1" applyFont="1" applyFill="1"/>
    <xf numFmtId="3" fontId="1" fillId="6" borderId="0" xfId="0" applyNumberFormat="1" applyFon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3" fontId="7" fillId="9" borderId="17" xfId="0" applyNumberFormat="1" applyFont="1" applyFill="1" applyBorder="1" applyAlignment="1">
      <alignment horizontal="center" vertical="center" wrapText="1"/>
    </xf>
    <xf numFmtId="3" fontId="9" fillId="9" borderId="17" xfId="0" applyNumberFormat="1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0" fillId="10" borderId="17" xfId="0" applyFill="1" applyBorder="1" applyAlignment="1">
      <alignment vertical="center" wrapText="1"/>
    </xf>
    <xf numFmtId="3" fontId="7" fillId="10" borderId="17" xfId="0" applyNumberFormat="1" applyFont="1" applyFill="1" applyBorder="1" applyAlignment="1">
      <alignment horizontal="center" vertical="center" wrapText="1"/>
    </xf>
    <xf numFmtId="3" fontId="9" fillId="10" borderId="17" xfId="0" applyNumberFormat="1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hidden="1"/>
    </xf>
    <xf numFmtId="0" fontId="5" fillId="7" borderId="5" xfId="0" applyFont="1" applyFill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protection hidden="1"/>
    </xf>
    <xf numFmtId="0" fontId="4" fillId="7" borderId="24" xfId="0" applyFont="1" applyFill="1" applyBorder="1" applyAlignment="1" applyProtection="1">
      <protection hidden="1"/>
    </xf>
    <xf numFmtId="0" fontId="1" fillId="0" borderId="15" xfId="0" applyFont="1" applyBorder="1" applyAlignment="1" applyProtection="1">
      <protection hidden="1"/>
    </xf>
    <xf numFmtId="3" fontId="10" fillId="11" borderId="17" xfId="0" applyNumberFormat="1" applyFont="1" applyFill="1" applyBorder="1" applyAlignment="1">
      <alignment horizontal="center" vertical="center" wrapText="1"/>
    </xf>
    <xf numFmtId="3" fontId="13" fillId="11" borderId="17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/>
    <xf numFmtId="3" fontId="14" fillId="9" borderId="17" xfId="0" applyNumberFormat="1" applyFont="1" applyFill="1" applyBorder="1" applyAlignment="1">
      <alignment horizontal="center" vertical="center" wrapText="1"/>
    </xf>
    <xf numFmtId="3" fontId="15" fillId="9" borderId="17" xfId="0" applyNumberFormat="1" applyFont="1" applyFill="1" applyBorder="1" applyAlignment="1">
      <alignment horizontal="center" vertical="center" wrapText="1"/>
    </xf>
    <xf numFmtId="3" fontId="16" fillId="11" borderId="17" xfId="0" applyNumberFormat="1" applyFont="1" applyFill="1" applyBorder="1" applyAlignment="1">
      <alignment horizontal="center" vertical="center" wrapText="1"/>
    </xf>
    <xf numFmtId="0" fontId="0" fillId="0" borderId="4" xfId="0" applyBorder="1"/>
    <xf numFmtId="164" fontId="0" fillId="13" borderId="4" xfId="0" applyNumberForma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3" borderId="4" xfId="0" applyFill="1" applyBorder="1"/>
    <xf numFmtId="164" fontId="0" fillId="3" borderId="4" xfId="0" applyNumberFormat="1" applyFill="1" applyBorder="1"/>
    <xf numFmtId="164" fontId="1" fillId="3" borderId="4" xfId="0" applyNumberFormat="1" applyFont="1" applyFill="1" applyBorder="1"/>
    <xf numFmtId="164" fontId="0" fillId="0" borderId="4" xfId="0" applyNumberFormat="1" applyBorder="1"/>
    <xf numFmtId="164" fontId="1" fillId="13" borderId="4" xfId="0" applyNumberFormat="1" applyFont="1" applyFill="1" applyBorder="1"/>
    <xf numFmtId="0" fontId="0" fillId="4" borderId="4" xfId="0" applyFill="1" applyBorder="1"/>
    <xf numFmtId="164" fontId="0" fillId="4" borderId="4" xfId="0" applyNumberFormat="1" applyFill="1" applyBorder="1"/>
    <xf numFmtId="164" fontId="0" fillId="0" borderId="4" xfId="0" applyNumberFormat="1" applyFont="1" applyBorder="1"/>
    <xf numFmtId="164" fontId="0" fillId="0" borderId="4" xfId="0" applyNumberFormat="1" applyFill="1" applyBorder="1"/>
    <xf numFmtId="164" fontId="1" fillId="0" borderId="4" xfId="0" applyNumberFormat="1" applyFont="1" applyFill="1" applyBorder="1"/>
    <xf numFmtId="0" fontId="4" fillId="7" borderId="23" xfId="0" applyFont="1" applyFill="1" applyBorder="1" applyProtection="1">
      <protection hidden="1"/>
    </xf>
    <xf numFmtId="0" fontId="17" fillId="14" borderId="27" xfId="0" applyFont="1" applyFill="1" applyBorder="1" applyAlignment="1" applyProtection="1">
      <protection hidden="1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protection locked="0"/>
    </xf>
    <xf numFmtId="0" fontId="0" fillId="0" borderId="4" xfId="0" applyFont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6" xfId="0" applyFont="1" applyBorder="1" applyAlignment="1" applyProtection="1"/>
    <xf numFmtId="0" fontId="17" fillId="14" borderId="15" xfId="0" applyFont="1" applyFill="1" applyBorder="1" applyAlignment="1" applyProtection="1"/>
    <xf numFmtId="0" fontId="0" fillId="0" borderId="16" xfId="0" applyFont="1" applyBorder="1" applyAlignment="1" applyProtection="1"/>
    <xf numFmtId="0" fontId="0" fillId="0" borderId="15" xfId="0" applyFont="1" applyBorder="1" applyAlignment="1" applyProtection="1"/>
    <xf numFmtId="0" fontId="0" fillId="0" borderId="1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/>
    </xf>
    <xf numFmtId="0" fontId="0" fillId="0" borderId="4" xfId="0" applyFont="1" applyBorder="1" applyAlignment="1" applyProtection="1">
      <alignment horizontal="left"/>
    </xf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left"/>
    </xf>
    <xf numFmtId="0" fontId="12" fillId="12" borderId="30" xfId="1" applyFont="1" applyBorder="1" applyAlignment="1" applyProtection="1">
      <alignment horizontal="left" wrapText="1"/>
    </xf>
    <xf numFmtId="0" fontId="12" fillId="12" borderId="31" xfId="1" applyFont="1" applyBorder="1" applyAlignment="1" applyProtection="1">
      <alignment horizontal="left" wrapText="1"/>
    </xf>
    <xf numFmtId="0" fontId="12" fillId="12" borderId="32" xfId="1" applyFont="1" applyBorder="1" applyAlignment="1" applyProtection="1">
      <alignment horizontal="left" wrapText="1"/>
    </xf>
    <xf numFmtId="164" fontId="0" fillId="0" borderId="16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3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>
      <alignment horizontal="center"/>
    </xf>
    <xf numFmtId="164" fontId="0" fillId="0" borderId="7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9" fontId="0" fillId="0" borderId="16" xfId="0" applyNumberFormat="1" applyBorder="1" applyAlignment="1" applyProtection="1">
      <alignment horizontal="center"/>
    </xf>
    <xf numFmtId="9" fontId="0" fillId="0" borderId="13" xfId="0" applyNumberFormat="1" applyBorder="1" applyAlignment="1" applyProtection="1">
      <alignment horizontal="center"/>
    </xf>
    <xf numFmtId="9" fontId="0" fillId="0" borderId="15" xfId="0" applyNumberFormat="1" applyBorder="1" applyAlignment="1" applyProtection="1">
      <alignment horizontal="center"/>
      <protection locked="0"/>
    </xf>
    <xf numFmtId="9" fontId="0" fillId="0" borderId="8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right"/>
      <protection locked="0"/>
    </xf>
    <xf numFmtId="0" fontId="0" fillId="0" borderId="2" xfId="0" applyFont="1" applyBorder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center"/>
    </xf>
    <xf numFmtId="164" fontId="0" fillId="0" borderId="12" xfId="0" applyNumberFormat="1" applyFont="1" applyBorder="1" applyAlignment="1" applyProtection="1">
      <alignment horizontal="center"/>
    </xf>
    <xf numFmtId="164" fontId="0" fillId="0" borderId="13" xfId="0" applyNumberFormat="1" applyFont="1" applyBorder="1" applyAlignment="1" applyProtection="1">
      <alignment horizontal="center"/>
    </xf>
    <xf numFmtId="9" fontId="0" fillId="0" borderId="16" xfId="0" applyNumberFormat="1" applyFont="1" applyBorder="1" applyAlignment="1" applyProtection="1">
      <alignment horizontal="center"/>
    </xf>
    <xf numFmtId="9" fontId="0" fillId="0" borderId="13" xfId="0" applyNumberFormat="1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right"/>
      <protection hidden="1"/>
    </xf>
    <xf numFmtId="0" fontId="0" fillId="0" borderId="4" xfId="0" applyFont="1" applyBorder="1" applyAlignment="1" applyProtection="1">
      <alignment horizontal="right"/>
      <protection locked="0"/>
    </xf>
    <xf numFmtId="0" fontId="4" fillId="7" borderId="28" xfId="0" applyFont="1" applyFill="1" applyBorder="1" applyAlignment="1" applyProtection="1">
      <alignment horizontal="center"/>
    </xf>
    <xf numFmtId="0" fontId="4" fillId="7" borderId="0" xfId="0" applyFont="1" applyFill="1" applyBorder="1" applyAlignment="1" applyProtection="1">
      <alignment horizontal="center"/>
    </xf>
    <xf numFmtId="0" fontId="4" fillId="7" borderId="29" xfId="0" applyFont="1" applyFill="1" applyBorder="1" applyAlignment="1" applyProtection="1">
      <alignment horizontal="center"/>
    </xf>
    <xf numFmtId="0" fontId="4" fillId="7" borderId="9" xfId="0" applyFont="1" applyFill="1" applyBorder="1" applyAlignment="1" applyProtection="1">
      <alignment horizontal="center"/>
    </xf>
    <xf numFmtId="0" fontId="4" fillId="7" borderId="22" xfId="0" applyFont="1" applyFill="1" applyBorder="1" applyAlignment="1" applyProtection="1">
      <alignment horizontal="center"/>
    </xf>
    <xf numFmtId="0" fontId="4" fillId="7" borderId="14" xfId="0" applyFont="1" applyFill="1" applyBorder="1" applyAlignment="1" applyProtection="1">
      <alignment horizontal="center"/>
    </xf>
    <xf numFmtId="0" fontId="4" fillId="7" borderId="10" xfId="0" applyFont="1" applyFill="1" applyBorder="1" applyAlignment="1" applyProtection="1">
      <alignment horizontal="center"/>
    </xf>
    <xf numFmtId="0" fontId="0" fillId="0" borderId="11" xfId="0" applyFont="1" applyBorder="1" applyAlignment="1" applyProtection="1">
      <alignment horizontal="right"/>
      <protection locked="0"/>
    </xf>
    <xf numFmtId="0" fontId="0" fillId="0" borderId="12" xfId="0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3" xfId="0" applyFont="1" applyBorder="1" applyAlignment="1" applyProtection="1">
      <alignment horizontal="right" vertical="center"/>
      <protection locked="0"/>
    </xf>
    <xf numFmtId="164" fontId="0" fillId="0" borderId="6" xfId="0" applyNumberFormat="1" applyFont="1" applyBorder="1" applyAlignment="1" applyProtection="1">
      <alignment horizontal="center"/>
    </xf>
    <xf numFmtId="164" fontId="0" fillId="0" borderId="2" xfId="0" applyNumberFormat="1" applyFont="1" applyBorder="1" applyAlignment="1" applyProtection="1">
      <alignment horizontal="center"/>
    </xf>
    <xf numFmtId="164" fontId="0" fillId="0" borderId="3" xfId="0" applyNumberFormat="1" applyFont="1" applyBorder="1" applyAlignment="1" applyProtection="1">
      <alignment horizontal="center"/>
    </xf>
    <xf numFmtId="164" fontId="17" fillId="14" borderId="15" xfId="0" applyNumberFormat="1" applyFont="1" applyFill="1" applyBorder="1" applyAlignment="1" applyProtection="1">
      <alignment horizontal="center"/>
    </xf>
    <xf numFmtId="164" fontId="17" fillId="14" borderId="7" xfId="0" applyNumberFormat="1" applyFont="1" applyFill="1" applyBorder="1" applyAlignment="1" applyProtection="1">
      <alignment horizontal="center"/>
    </xf>
    <xf numFmtId="164" fontId="17" fillId="14" borderId="8" xfId="0" applyNumberFormat="1" applyFont="1" applyFill="1" applyBorder="1" applyAlignment="1" applyProtection="1">
      <alignment horizontal="center"/>
    </xf>
    <xf numFmtId="9" fontId="0" fillId="0" borderId="6" xfId="0" applyNumberFormat="1" applyFont="1" applyBorder="1" applyAlignment="1" applyProtection="1">
      <alignment horizontal="center"/>
    </xf>
    <xf numFmtId="9" fontId="0" fillId="0" borderId="3" xfId="0" applyNumberFormat="1" applyFont="1" applyBorder="1" applyAlignment="1" applyProtection="1">
      <alignment horizontal="center"/>
    </xf>
    <xf numFmtId="9" fontId="17" fillId="14" borderId="15" xfId="0" applyNumberFormat="1" applyFont="1" applyFill="1" applyBorder="1" applyAlignment="1" applyProtection="1">
      <alignment horizontal="center"/>
    </xf>
    <xf numFmtId="9" fontId="17" fillId="14" borderId="8" xfId="0" applyNumberFormat="1" applyFont="1" applyFill="1" applyBorder="1" applyAlignment="1" applyProtection="1">
      <alignment horizontal="center"/>
    </xf>
    <xf numFmtId="0" fontId="0" fillId="0" borderId="6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4" fillId="7" borderId="9" xfId="0" applyFont="1" applyFill="1" applyBorder="1" applyAlignment="1" applyProtection="1">
      <alignment horizontal="center"/>
      <protection hidden="1"/>
    </xf>
    <xf numFmtId="0" fontId="4" fillId="7" borderId="10" xfId="0" applyFont="1" applyFill="1" applyBorder="1" applyAlignment="1" applyProtection="1">
      <alignment horizontal="center"/>
      <protection hidden="1"/>
    </xf>
    <xf numFmtId="0" fontId="4" fillId="7" borderId="14" xfId="0" applyFont="1" applyFill="1" applyBorder="1" applyAlignment="1" applyProtection="1">
      <alignment horizontal="center"/>
      <protection hidden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1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A23" totalsRowShown="0" headerRowDxfId="4">
  <autoFilter ref="A1:A23"/>
  <tableColumns count="1">
    <tableColumn id="1" name="Sector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1:B56" totalsRowShown="0" headerRowDxfId="3">
  <autoFilter ref="B1:B56"/>
  <tableColumns count="1">
    <tableColumn id="1" name="Subsectore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:C4" totalsRowShown="0" headerRowDxfId="2" dataDxfId="1">
  <autoFilter ref="C1:C4"/>
  <tableColumns count="1">
    <tableColumn id="1" name="Op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5"/>
  <sheetViews>
    <sheetView showGridLines="0" tabSelected="1" zoomScale="80" zoomScaleNormal="80" workbookViewId="0">
      <selection activeCell="N33" sqref="N33"/>
    </sheetView>
  </sheetViews>
  <sheetFormatPr baseColWidth="10" defaultRowHeight="15" x14ac:dyDescent="0.25"/>
  <cols>
    <col min="1" max="1" width="11.42578125" style="38"/>
    <col min="2" max="2" width="82.140625" style="38" customWidth="1"/>
    <col min="3" max="4" width="64.5703125" style="38" hidden="1" customWidth="1"/>
    <col min="5" max="11" width="3.28515625" style="38" customWidth="1"/>
    <col min="12" max="12" width="4.7109375" style="38" customWidth="1"/>
    <col min="13" max="15" width="3.28515625" style="38" customWidth="1"/>
    <col min="16" max="16" width="4.42578125" style="38" customWidth="1"/>
    <col min="17" max="17" width="5.140625" style="38" customWidth="1"/>
    <col min="18" max="18" width="4.5703125" style="38" customWidth="1"/>
    <col min="19" max="19" width="3.28515625" style="38" customWidth="1"/>
    <col min="20" max="20" width="42.85546875" style="38" customWidth="1"/>
    <col min="21" max="21" width="50.5703125" style="38" customWidth="1"/>
    <col min="22" max="62" width="0" style="38" hidden="1" customWidth="1"/>
    <col min="63" max="16384" width="11.42578125" style="38"/>
  </cols>
  <sheetData>
    <row r="1" spans="2:21" ht="15.75" thickBot="1" x14ac:dyDescent="0.3"/>
    <row r="2" spans="2:21" ht="15.75" thickBot="1" x14ac:dyDescent="0.3">
      <c r="B2" s="113" t="s">
        <v>124</v>
      </c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6"/>
    </row>
    <row r="3" spans="2:21" x14ac:dyDescent="0.25">
      <c r="B3" s="80" t="s">
        <v>120</v>
      </c>
      <c r="C3" s="42"/>
      <c r="D3" s="42"/>
      <c r="E3" s="117" t="s">
        <v>129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9"/>
    </row>
    <row r="4" spans="2:21" x14ac:dyDescent="0.25">
      <c r="B4" s="81" t="s">
        <v>121</v>
      </c>
      <c r="C4" s="42"/>
      <c r="D4" s="42"/>
      <c r="E4" s="100" t="s">
        <v>129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</row>
    <row r="5" spans="2:21" x14ac:dyDescent="0.25">
      <c r="B5" s="81" t="s">
        <v>127</v>
      </c>
      <c r="C5" s="42"/>
      <c r="D5" s="42"/>
      <c r="E5" s="100" t="s">
        <v>129</v>
      </c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/>
    </row>
    <row r="6" spans="2:21" x14ac:dyDescent="0.25">
      <c r="B6" s="81" t="s">
        <v>127</v>
      </c>
      <c r="C6" s="42"/>
      <c r="D6" s="42"/>
      <c r="E6" s="100" t="s">
        <v>129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2"/>
    </row>
    <row r="7" spans="2:21" x14ac:dyDescent="0.25">
      <c r="B7" s="81" t="s">
        <v>127</v>
      </c>
      <c r="C7" s="42"/>
      <c r="D7" s="42"/>
      <c r="E7" s="100" t="s">
        <v>129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2"/>
    </row>
    <row r="8" spans="2:21" ht="13.5" customHeight="1" x14ac:dyDescent="0.25">
      <c r="B8" s="82" t="s">
        <v>142</v>
      </c>
      <c r="C8" s="43"/>
      <c r="D8" s="43"/>
      <c r="E8" s="120" t="s">
        <v>129</v>
      </c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2"/>
    </row>
    <row r="9" spans="2:21" x14ac:dyDescent="0.25">
      <c r="B9" s="81" t="s">
        <v>6</v>
      </c>
      <c r="C9" s="43"/>
      <c r="D9" s="43"/>
      <c r="E9" s="100" t="s">
        <v>129</v>
      </c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2"/>
    </row>
    <row r="10" spans="2:21" x14ac:dyDescent="0.25">
      <c r="B10" s="81" t="s">
        <v>122</v>
      </c>
      <c r="C10" s="43"/>
      <c r="D10" s="43"/>
      <c r="E10" s="100">
        <v>1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2"/>
    </row>
    <row r="11" spans="2:21" x14ac:dyDescent="0.25">
      <c r="B11" s="133" t="s">
        <v>130</v>
      </c>
      <c r="C11" s="44"/>
      <c r="D11" s="44"/>
      <c r="E11" s="39" t="s">
        <v>7</v>
      </c>
      <c r="F11" s="39" t="s">
        <v>8</v>
      </c>
      <c r="G11" s="39" t="s">
        <v>9</v>
      </c>
      <c r="H11" s="39" t="s">
        <v>10</v>
      </c>
      <c r="I11" s="39" t="s">
        <v>11</v>
      </c>
      <c r="J11" s="39" t="s">
        <v>12</v>
      </c>
      <c r="K11" s="39" t="s">
        <v>13</v>
      </c>
      <c r="L11" s="39" t="s">
        <v>14</v>
      </c>
      <c r="M11" s="39" t="s">
        <v>15</v>
      </c>
      <c r="N11" s="39" t="s">
        <v>16</v>
      </c>
      <c r="O11" s="39" t="s">
        <v>17</v>
      </c>
      <c r="P11" s="39" t="s">
        <v>18</v>
      </c>
      <c r="Q11" s="39" t="s">
        <v>19</v>
      </c>
      <c r="R11" s="39" t="s">
        <v>20</v>
      </c>
      <c r="S11" s="39" t="s">
        <v>21</v>
      </c>
      <c r="T11" s="40" t="s">
        <v>22</v>
      </c>
    </row>
    <row r="12" spans="2:21" x14ac:dyDescent="0.25">
      <c r="B12" s="134"/>
      <c r="C12" s="45"/>
      <c r="D12" s="45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 t="s">
        <v>16</v>
      </c>
      <c r="R12" s="71" t="s">
        <v>128</v>
      </c>
      <c r="S12" s="71"/>
      <c r="T12" s="72"/>
    </row>
    <row r="13" spans="2:21" x14ac:dyDescent="0.25">
      <c r="B13" s="83" t="s">
        <v>139</v>
      </c>
      <c r="C13" s="43"/>
      <c r="D13" s="43"/>
      <c r="E13" s="117">
        <v>0</v>
      </c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9"/>
    </row>
    <row r="14" spans="2:21" x14ac:dyDescent="0.25">
      <c r="B14" s="84" t="s">
        <v>140</v>
      </c>
      <c r="C14" s="43"/>
      <c r="D14" s="43"/>
      <c r="E14" s="109">
        <v>0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</row>
    <row r="15" spans="2:21" x14ac:dyDescent="0.25">
      <c r="B15" s="85" t="s">
        <v>141</v>
      </c>
      <c r="C15" s="46"/>
      <c r="D15" s="46"/>
      <c r="E15" s="108">
        <f>E13+E14</f>
        <v>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2:21" x14ac:dyDescent="0.25">
      <c r="B16" s="86" t="s">
        <v>123</v>
      </c>
      <c r="C16" s="42"/>
      <c r="D16" s="42"/>
      <c r="E16" s="109">
        <v>0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75" t="str">
        <f>IF(E16&gt;=21,"Planes Formativos Superiores a lo Establecido","")</f>
        <v/>
      </c>
    </row>
    <row r="17" spans="2:36" ht="15.75" thickBot="1" x14ac:dyDescent="0.3">
      <c r="B17" s="110" t="s">
        <v>23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2"/>
    </row>
    <row r="18" spans="2:36" ht="15.75" thickBot="1" x14ac:dyDescent="0.3">
      <c r="B18" s="69" t="s">
        <v>138</v>
      </c>
      <c r="C18" s="47" t="s">
        <v>126</v>
      </c>
      <c r="D18" s="47" t="s">
        <v>125</v>
      </c>
      <c r="E18" s="137" t="s">
        <v>24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6"/>
      <c r="S18" s="135" t="s">
        <v>106</v>
      </c>
      <c r="T18" s="136"/>
    </row>
    <row r="19" spans="2:36" x14ac:dyDescent="0.25">
      <c r="B19" s="76" t="s">
        <v>136</v>
      </c>
      <c r="C19" s="41" t="e">
        <f>IF('Modelo de Costo'!E15='Hoja de Cálculo'!A2,'Hoja de Cálculo'!I2,IF('Modelo de Costo'!E15='Hoja de Cálculo'!A3,'Hoja de Cálculo'!I3,IF('Modelo de Costo'!E15='Hoja de Cálculo'!A4,'Hoja de Cálculo'!I4,IF('Modelo de Costo'!E15='Hoja de Cálculo'!A5,'Hoja de Cálculo'!I5,IF('Modelo de Costo'!E15='Hoja de Cálculo'!A6,'Hoja de Cálculo'!I6,IF('Modelo de Costo'!E15='Hoja de Cálculo'!A7,'Hoja de Cálculo'!I7,IF('Modelo de Costo'!E15='Hoja de Cálculo'!A8,'Hoja de Cálculo'!I8,IF('Modelo de Costo'!E15='Hoja de Cálculo'!A9,'Hoja de Cálculo'!I9,IF('Modelo de Costo'!E15='Hoja de Cálculo'!A10,'Hoja de Cálculo'!I10,IF('Modelo de Costo'!E15='Hoja de Cálculo'!A11,'Hoja de Cálculo'!I11,IF('Modelo de Costo'!E15='Hoja de Cálculo'!A12,'Hoja de Cálculo'!I12,IF('Modelo de Costo'!E15='Hoja de Cálculo'!A13,'Hoja de Cálculo'!I13,IF('Modelo de Costo'!E15='Hoja de Cálculo'!A14,'Hoja de Cálculo'!I14,IF('Modelo de Costo'!E15='Hoja de Cálculo'!A15,'Hoja de Cálculo'!I15,IF('Modelo de Costo'!E15='Hoja de Cálculo'!A16,'Hoja de Cálculo'!I16,IF('Modelo de Costo'!E15='Hoja de Cálculo'!A17,'Hoja de Cálculo'!I17,IF('Modelo de Costo'!E15='Hoja de Cálculo'!A18,'Hoja de Cálculo'!I18,IF('Modelo de Costo'!E15='Hoja de Cálculo'!A19,'Hoja de Cálculo'!I19,IF('Modelo de Costo'!E15='Hoja de Cálculo'!A20,'Hoja de Cálculo'!I20,IF('Modelo de Costo'!E15='Hoja de Cálculo'!A21,'Hoja de Cálculo'!I21,IF(E15&gt;=21,"Cantidad de Perfiles Superior a lo Recomendado","Falta Información Ingresada")))))))))))))))))))))+IF(E8=2,'Hoja de Cálculo'!S5,IF(E8=3,'Hoja de Cálculo'!S5*2,IF(E8=4,'Hoja de Cálculo'!S5*3)))</f>
        <v>#VALUE!</v>
      </c>
      <c r="D19" s="41">
        <f>IF('Modelo de Costo'!E16='Hoja de Cálculo'!A2,'Hoja de Cálculo'!F2,IF('Modelo de Costo'!E16='Hoja de Cálculo'!A3,'Hoja de Cálculo'!F3,IF('Modelo de Costo'!E16='Hoja de Cálculo'!A4,'Hoja de Cálculo'!F4,IF('Modelo de Costo'!E16='Hoja de Cálculo'!A5,'Hoja de Cálculo'!F5,IF('Modelo de Costo'!E16='Hoja de Cálculo'!A6,'Hoja de Cálculo'!F6,IF('Modelo de Costo'!E16='Hoja de Cálculo'!A7,'Hoja de Cálculo'!F7,IF('Modelo de Costo'!E16='Hoja de Cálculo'!A8,'Hoja de Cálculo'!F8,IF('Modelo de Costo'!E16='Hoja de Cálculo'!A9,'Hoja de Cálculo'!F9,IF('Modelo de Costo'!E16='Hoja de Cálculo'!A10,'Hoja de Cálculo'!F10,IF('Modelo de Costo'!E16='Hoja de Cálculo'!A11,'Hoja de Cálculo'!F11,IF('Modelo de Costo'!E16='Hoja de Cálculo'!A12,'Hoja de Cálculo'!F12,IF('Modelo de Costo'!E16='Hoja de Cálculo'!A13,'Hoja de Cálculo'!F13,IF('Modelo de Costo'!E16='Hoja de Cálculo'!A14,'Hoja de Cálculo'!F14,IF('Modelo de Costo'!E16='Hoja de Cálculo'!A15,'Hoja de Cálculo'!F15,IF('Modelo de Costo'!E16='Hoja de Cálculo'!A16,'Hoja de Cálculo'!F16,IF('Modelo de Costo'!E16='Hoja de Cálculo'!A17,'Hoja de Cálculo'!F17,IF('Modelo de Costo'!E16='Hoja de Cálculo'!A18,'Hoja de Cálculo'!F18,IF('Modelo de Costo'!E16='Hoja de Cálculo'!A19,'Hoja de Cálculo'!F19,IF('Modelo de Costo'!E16='Hoja de Cálculo'!A20,'Hoja de Cálculo'!F20,IF('Modelo de Costo'!E16='Hoja de Cálculo'!A21,'Hoja de Cálculo'!F21,IF(E16&gt;=21,"Cantidad de Perfiles Superior a lo Recomendado",0)))))))))))))))))))))</f>
        <v>0</v>
      </c>
      <c r="E19" s="103" t="e">
        <f>C19+D19</f>
        <v>#VALUE!</v>
      </c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106" t="e">
        <f>E19/E21</f>
        <v>#VALUE!</v>
      </c>
      <c r="T19" s="107"/>
    </row>
    <row r="20" spans="2:36" x14ac:dyDescent="0.25">
      <c r="B20" s="76" t="s">
        <v>135</v>
      </c>
      <c r="C20" s="41"/>
      <c r="D20" s="41"/>
      <c r="E20" s="123" t="e">
        <f>IF(E19&gt;0,5000000)</f>
        <v>#VALUE!</v>
      </c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5"/>
      <c r="S20" s="129" t="e">
        <f>E20/E21</f>
        <v>#VALUE!</v>
      </c>
      <c r="T20" s="130"/>
    </row>
    <row r="21" spans="2:36" ht="19.5" thickBot="1" x14ac:dyDescent="0.35">
      <c r="B21" s="77" t="s">
        <v>137</v>
      </c>
      <c r="C21" s="70"/>
      <c r="D21" s="70"/>
      <c r="E21" s="126" t="e">
        <f>SUM(E19:R20)</f>
        <v>#VALUE!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8"/>
      <c r="S21" s="131" t="e">
        <f>E21/E21</f>
        <v>#VALUE!</v>
      </c>
      <c r="T21" s="132"/>
    </row>
    <row r="22" spans="2:36" x14ac:dyDescent="0.25">
      <c r="B22" s="78" t="s">
        <v>25</v>
      </c>
      <c r="C22" s="41"/>
      <c r="D22" s="41"/>
      <c r="E22" s="90" t="e">
        <f>S22*E21</f>
        <v>#VALUE!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96" t="e">
        <f>S21-S23</f>
        <v>#VALUE!</v>
      </c>
      <c r="T22" s="97"/>
    </row>
    <row r="23" spans="2:36" ht="15.75" thickBot="1" x14ac:dyDescent="0.3">
      <c r="B23" s="79" t="s">
        <v>143</v>
      </c>
      <c r="C23" s="48"/>
      <c r="D23" s="48"/>
      <c r="E23" s="93" t="e">
        <f>S23*E21</f>
        <v>#VALUE!</v>
      </c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98" t="s">
        <v>145</v>
      </c>
      <c r="T23" s="99"/>
      <c r="U23" s="74" t="str">
        <f>IF(S23&lt;=0.09,"El porcentaje mínimo es 10%","")</f>
        <v/>
      </c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5" spans="2:36" ht="108" customHeight="1" x14ac:dyDescent="0.25">
      <c r="B25" s="87" t="s">
        <v>144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9"/>
    </row>
  </sheetData>
  <sheetProtection algorithmName="SHA-512" hashValue="uJDSKG1+2pibLAwfneSiKmzojZ6uf3Dki8D8g7cnmHXGwJWzoVDSTZakogi7KfVgxoWoupSgyzwBv2P4DH5xOA==" saltValue="8BXRmcejO4m5FqKUFfoc7g==" spinCount="100000" sheet="1" objects="1" scenarios="1"/>
  <mergeCells count="28">
    <mergeCell ref="E20:R20"/>
    <mergeCell ref="E21:R21"/>
    <mergeCell ref="S20:T20"/>
    <mergeCell ref="S21:T21"/>
    <mergeCell ref="B11:B12"/>
    <mergeCell ref="E13:T13"/>
    <mergeCell ref="S18:T18"/>
    <mergeCell ref="E18:R18"/>
    <mergeCell ref="B2:T2"/>
    <mergeCell ref="E3:T3"/>
    <mergeCell ref="E4:T4"/>
    <mergeCell ref="E8:T8"/>
    <mergeCell ref="E5:T5"/>
    <mergeCell ref="E6:T6"/>
    <mergeCell ref="E7:T7"/>
    <mergeCell ref="E9:T9"/>
    <mergeCell ref="E10:T10"/>
    <mergeCell ref="E19:R19"/>
    <mergeCell ref="S19:T19"/>
    <mergeCell ref="E15:T15"/>
    <mergeCell ref="E14:T14"/>
    <mergeCell ref="E16:T16"/>
    <mergeCell ref="B17:T17"/>
    <mergeCell ref="B25:T25"/>
    <mergeCell ref="E22:R22"/>
    <mergeCell ref="E23:R23"/>
    <mergeCell ref="S22:T22"/>
    <mergeCell ref="S23:T23"/>
  </mergeCells>
  <conditionalFormatting sqref="E22:R22">
    <cfRule type="containsText" dxfId="15" priority="15" operator="containsText" text="Cantidad de Perfiles Superior a lo Permitido">
      <formula>NOT(ISERROR(SEARCH("Cantidad de Perfiles Superior a lo Permitido",E22)))</formula>
    </cfRule>
    <cfRule type="containsText" dxfId="14" priority="18" operator="containsText" text="Cantidad de Perfiles Superior a lo Recomendado">
      <formula>NOT(ISERROR(SEARCH("Cantidad de Perfiles Superior a lo Recomendado",E22)))</formula>
    </cfRule>
    <cfRule type="containsText" dxfId="13" priority="19" operator="containsText" text="Cantidad de Perfiles Superior a lo ior a lo Recomendado">
      <formula>NOT(ISERROR(SEARCH("Cantidad de Perfiles Superior a lo ior a lo Recomendado",E22)))</formula>
    </cfRule>
  </conditionalFormatting>
  <conditionalFormatting sqref="E23:R23">
    <cfRule type="containsText" dxfId="12" priority="14" operator="containsText" text="Cantidad de Perfiles Superior a lo Permitido">
      <formula>NOT(ISERROR(SEARCH("Cantidad de Perfiles Superior a lo Permitido",E23)))</formula>
    </cfRule>
    <cfRule type="containsText" dxfId="11" priority="17" operator="containsText" text="Cantidad de Perfiles Superior a lo Recomendado">
      <formula>NOT(ISERROR(SEARCH("Cantidad de Perfiles Superior a lo Recomendado",E23)))</formula>
    </cfRule>
  </conditionalFormatting>
  <conditionalFormatting sqref="E15:T15">
    <cfRule type="cellIs" dxfId="10" priority="13" operator="greaterThan">
      <formula>20</formula>
    </cfRule>
  </conditionalFormatting>
  <conditionalFormatting sqref="E19:R19 E20:E21">
    <cfRule type="containsText" dxfId="9" priority="12" operator="containsText" text="#¡VALOR!">
      <formula>NOT(ISERROR(SEARCH("#¡VALOR!",E19)))</formula>
    </cfRule>
  </conditionalFormatting>
  <conditionalFormatting sqref="U7">
    <cfRule type="containsText" dxfId="8" priority="6" operator="containsText" text="Planes Formativos Superiores a lo Establecido">
      <formula>NOT(ISERROR(SEARCH("Planes Formativos Superiores a lo Establecido",U7)))</formula>
    </cfRule>
  </conditionalFormatting>
  <conditionalFormatting sqref="U16">
    <cfRule type="containsText" dxfId="7" priority="5" operator="containsText" text="Planes Formativos Superiores a lo Establecido">
      <formula>NOT(ISERROR(SEARCH("Planes Formativos Superiores a lo Establecido",U16)))</formula>
    </cfRule>
  </conditionalFormatting>
  <conditionalFormatting sqref="S23:T23">
    <cfRule type="cellIs" dxfId="6" priority="2" operator="lessThan">
      <formula>0.1</formula>
    </cfRule>
  </conditionalFormatting>
  <conditionalFormatting sqref="U23">
    <cfRule type="containsText" dxfId="5" priority="1" operator="containsText" text="el porcentaje mínimo es 10%">
      <formula>NOT(ISERROR(SEARCH("el porcentaje mínimo es 10%",U23)))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de Cálculo'!$J$2:$J$6</xm:f>
          </x14:formula1>
          <xm:sqref>E8:T8</xm:sqref>
        </x14:dataValidation>
        <x14:dataValidation type="list" allowBlank="1" showInputMessage="1" showErrorMessage="1">
          <x14:formula1>
            <xm:f>Hoja3!$C$2:$C$4</xm:f>
          </x14:formula1>
          <xm:sqref>E9:T9</xm:sqref>
        </x14:dataValidation>
        <x14:dataValidation type="list" allowBlank="1" showInputMessage="1" showErrorMessage="1">
          <x14:formula1>
            <xm:f>Hoja3!$A$2:$A$23</xm:f>
          </x14:formula1>
          <xm:sqref>E3:T3</xm:sqref>
        </x14:dataValidation>
        <x14:dataValidation type="list" allowBlank="1" showInputMessage="1" showErrorMessage="1">
          <x14:formula1>
            <xm:f>Hoja3!$B$2:$B$56</xm:f>
          </x14:formula1>
          <xm:sqref>E4:T7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opLeftCell="C1" workbookViewId="0">
      <selection activeCell="G19" sqref="G19"/>
    </sheetView>
  </sheetViews>
  <sheetFormatPr baseColWidth="10" defaultRowHeight="15" x14ac:dyDescent="0.25"/>
  <cols>
    <col min="2" max="2" width="16.42578125" customWidth="1"/>
    <col min="3" max="3" width="27.85546875" customWidth="1"/>
    <col min="4" max="5" width="19" customWidth="1"/>
    <col min="6" max="8" width="23.7109375" customWidth="1"/>
    <col min="9" max="9" width="27.5703125" customWidth="1"/>
    <col min="11" max="11" width="11.42578125" customWidth="1"/>
    <col min="15" max="15" width="12.42578125" bestFit="1" customWidth="1"/>
  </cols>
  <sheetData>
    <row r="1" spans="1:22" ht="46.5" customHeight="1" x14ac:dyDescent="0.25">
      <c r="A1" s="57" t="s">
        <v>0</v>
      </c>
      <c r="B1" s="57" t="s">
        <v>1</v>
      </c>
      <c r="C1" s="58" t="s">
        <v>2</v>
      </c>
      <c r="D1" s="58" t="s">
        <v>3</v>
      </c>
      <c r="E1" s="58"/>
      <c r="F1" s="58" t="s">
        <v>4</v>
      </c>
      <c r="G1" s="58" t="s">
        <v>134</v>
      </c>
      <c r="H1" s="58" t="s">
        <v>133</v>
      </c>
      <c r="I1" s="57" t="s">
        <v>5</v>
      </c>
      <c r="J1" s="1"/>
      <c r="K1" s="21" t="s">
        <v>107</v>
      </c>
      <c r="L1" s="23" t="s">
        <v>1</v>
      </c>
      <c r="M1" s="140" t="s">
        <v>110</v>
      </c>
      <c r="N1" s="140" t="s">
        <v>111</v>
      </c>
      <c r="O1" s="140" t="s">
        <v>131</v>
      </c>
      <c r="P1" s="138" t="s">
        <v>112</v>
      </c>
      <c r="Q1" s="140" t="s">
        <v>113</v>
      </c>
      <c r="R1" s="140" t="s">
        <v>132</v>
      </c>
      <c r="S1" s="138" t="s">
        <v>114</v>
      </c>
    </row>
    <row r="2" spans="1:22" ht="17.25" customHeight="1" thickBot="1" x14ac:dyDescent="0.3">
      <c r="A2" s="59">
        <v>1</v>
      </c>
      <c r="B2" s="59">
        <v>3</v>
      </c>
      <c r="C2" s="60">
        <v>3000000</v>
      </c>
      <c r="D2" s="61">
        <v>3600000</v>
      </c>
      <c r="E2" s="61">
        <f>C2+D2</f>
        <v>6600000</v>
      </c>
      <c r="F2" s="60">
        <f>A2*264500</f>
        <v>264500</v>
      </c>
      <c r="G2" s="60">
        <v>5000000</v>
      </c>
      <c r="H2" s="60">
        <v>6000000</v>
      </c>
      <c r="I2" s="60">
        <f>E2+H2</f>
        <v>12600000</v>
      </c>
      <c r="J2" t="s">
        <v>129</v>
      </c>
      <c r="K2" s="22" t="s">
        <v>108</v>
      </c>
      <c r="L2" s="24" t="s">
        <v>109</v>
      </c>
      <c r="M2" s="141"/>
      <c r="N2" s="141"/>
      <c r="O2" s="141"/>
      <c r="P2" s="139"/>
      <c r="Q2" s="141"/>
      <c r="R2" s="141"/>
      <c r="S2" s="139"/>
    </row>
    <row r="3" spans="1:22" ht="16.5" thickBot="1" x14ac:dyDescent="0.3">
      <c r="A3" s="59">
        <v>2</v>
      </c>
      <c r="B3" s="59">
        <v>3</v>
      </c>
      <c r="C3" s="60">
        <v>3000000</v>
      </c>
      <c r="D3" s="61">
        <v>3600000</v>
      </c>
      <c r="E3" s="61">
        <f t="shared" ref="E3:E21" si="0">C3+D3</f>
        <v>6600000</v>
      </c>
      <c r="F3" s="60">
        <f t="shared" ref="F3:F21" si="1">A3*264500</f>
        <v>529000</v>
      </c>
      <c r="G3" s="60">
        <v>5000000</v>
      </c>
      <c r="H3" s="60">
        <v>6000000</v>
      </c>
      <c r="I3" s="60">
        <f t="shared" ref="I3:I21" si="2">E3+H3</f>
        <v>12600000</v>
      </c>
      <c r="J3">
        <v>1</v>
      </c>
      <c r="K3" s="25" t="s">
        <v>115</v>
      </c>
      <c r="L3" s="26">
        <v>3</v>
      </c>
      <c r="M3" s="27"/>
      <c r="N3" s="27">
        <v>1</v>
      </c>
      <c r="O3" s="28">
        <f>900000*1.15</f>
        <v>1034999.9999999999</v>
      </c>
      <c r="P3" s="29">
        <f>O3*L3</f>
        <v>3104999.9999999995</v>
      </c>
      <c r="Q3" s="28">
        <f>1200000*1.15</f>
        <v>1380000</v>
      </c>
      <c r="R3" s="28">
        <v>6000000</v>
      </c>
      <c r="S3" s="29">
        <f>(Q3)*3</f>
        <v>4140000</v>
      </c>
      <c r="V3">
        <v>1</v>
      </c>
    </row>
    <row r="4" spans="1:22" ht="16.5" thickBot="1" x14ac:dyDescent="0.3">
      <c r="A4" s="59">
        <v>3</v>
      </c>
      <c r="B4" s="59">
        <v>3</v>
      </c>
      <c r="C4" s="60">
        <v>3000000</v>
      </c>
      <c r="D4" s="61">
        <v>3600000</v>
      </c>
      <c r="E4" s="61">
        <f t="shared" si="0"/>
        <v>6600000</v>
      </c>
      <c r="F4" s="60">
        <f t="shared" si="1"/>
        <v>793500</v>
      </c>
      <c r="G4" s="60">
        <v>5000000</v>
      </c>
      <c r="H4" s="60">
        <v>6000000</v>
      </c>
      <c r="I4" s="60">
        <f t="shared" si="2"/>
        <v>12600000</v>
      </c>
      <c r="J4">
        <v>2</v>
      </c>
      <c r="K4" s="25" t="s">
        <v>116</v>
      </c>
      <c r="L4" s="26">
        <v>4</v>
      </c>
      <c r="M4" s="27"/>
      <c r="N4" s="26">
        <v>1</v>
      </c>
      <c r="O4" s="28">
        <v>1150000</v>
      </c>
      <c r="P4" s="29">
        <f>O4*L4</f>
        <v>4600000</v>
      </c>
      <c r="Q4" s="28">
        <f t="shared" ref="Q4" si="3">1200000*1.15</f>
        <v>1380000</v>
      </c>
      <c r="R4" s="28">
        <v>6000000</v>
      </c>
      <c r="S4" s="29">
        <f>(Q4)*4</f>
        <v>5520000</v>
      </c>
      <c r="V4">
        <v>2</v>
      </c>
    </row>
    <row r="5" spans="1:22" ht="16.5" thickBot="1" x14ac:dyDescent="0.3">
      <c r="A5" s="59">
        <v>4</v>
      </c>
      <c r="B5" s="59">
        <v>3</v>
      </c>
      <c r="C5" s="60">
        <v>3000000</v>
      </c>
      <c r="D5" s="61">
        <v>3600000</v>
      </c>
      <c r="E5" s="61">
        <f t="shared" si="0"/>
        <v>6600000</v>
      </c>
      <c r="F5" s="60">
        <f t="shared" si="1"/>
        <v>1058000</v>
      </c>
      <c r="G5" s="60">
        <v>5000000</v>
      </c>
      <c r="H5" s="60">
        <v>6000000</v>
      </c>
      <c r="I5" s="60">
        <f t="shared" si="2"/>
        <v>12600000</v>
      </c>
      <c r="J5">
        <v>3</v>
      </c>
      <c r="K5" s="25" t="s">
        <v>117</v>
      </c>
      <c r="L5" s="26">
        <v>4</v>
      </c>
      <c r="M5" s="27">
        <v>1</v>
      </c>
      <c r="N5" s="27">
        <v>1</v>
      </c>
      <c r="O5" s="52">
        <v>1400000</v>
      </c>
      <c r="P5" s="53">
        <f>O5*L5</f>
        <v>5600000</v>
      </c>
      <c r="Q5" s="52">
        <v>1500000</v>
      </c>
      <c r="R5" s="52">
        <v>6000000</v>
      </c>
      <c r="S5" s="53">
        <f>(Q5)*4</f>
        <v>6000000</v>
      </c>
      <c r="V5">
        <v>3</v>
      </c>
    </row>
    <row r="6" spans="1:22" ht="16.5" thickBot="1" x14ac:dyDescent="0.3">
      <c r="A6" s="55">
        <v>5</v>
      </c>
      <c r="B6" s="55">
        <v>4</v>
      </c>
      <c r="C6" s="56">
        <v>3000000</v>
      </c>
      <c r="D6" s="62">
        <v>4800000</v>
      </c>
      <c r="E6" s="63">
        <f t="shared" si="0"/>
        <v>7800000</v>
      </c>
      <c r="F6" s="56">
        <f t="shared" si="1"/>
        <v>1322500</v>
      </c>
      <c r="G6" s="67">
        <v>5000000</v>
      </c>
      <c r="H6" s="56">
        <v>6000000</v>
      </c>
      <c r="I6" s="56">
        <f t="shared" si="2"/>
        <v>13800000</v>
      </c>
      <c r="J6">
        <v>4</v>
      </c>
      <c r="K6" s="30" t="s">
        <v>118</v>
      </c>
      <c r="L6" s="31">
        <v>4</v>
      </c>
      <c r="M6" s="32">
        <v>2</v>
      </c>
      <c r="N6" s="33"/>
      <c r="O6" s="34">
        <v>1400000</v>
      </c>
      <c r="P6" s="35">
        <f>O6*L6</f>
        <v>5600000</v>
      </c>
      <c r="Q6" s="34">
        <v>1500000</v>
      </c>
      <c r="R6" s="34">
        <v>6000000</v>
      </c>
      <c r="S6" s="35">
        <v>6000000</v>
      </c>
      <c r="V6">
        <v>4</v>
      </c>
    </row>
    <row r="7" spans="1:22" ht="16.5" thickBot="1" x14ac:dyDescent="0.3">
      <c r="A7" s="55">
        <v>6</v>
      </c>
      <c r="B7" s="55">
        <v>4</v>
      </c>
      <c r="C7" s="56">
        <v>3000000</v>
      </c>
      <c r="D7" s="62">
        <v>4800000</v>
      </c>
      <c r="E7" s="63">
        <f t="shared" si="0"/>
        <v>7800000</v>
      </c>
      <c r="F7" s="56">
        <f t="shared" si="1"/>
        <v>1587000</v>
      </c>
      <c r="G7" s="67">
        <v>5000000</v>
      </c>
      <c r="H7" s="56">
        <v>6000000</v>
      </c>
      <c r="I7" s="56">
        <f t="shared" si="2"/>
        <v>13800000</v>
      </c>
      <c r="J7" s="7"/>
      <c r="K7" s="36" t="s">
        <v>119</v>
      </c>
      <c r="L7" s="37">
        <v>5</v>
      </c>
      <c r="M7" s="37">
        <v>2</v>
      </c>
      <c r="N7" s="37">
        <v>1</v>
      </c>
      <c r="O7" s="54">
        <v>1400000</v>
      </c>
      <c r="P7" s="50">
        <f>O7*L7</f>
        <v>7000000</v>
      </c>
      <c r="Q7" s="49">
        <v>1600000</v>
      </c>
      <c r="R7" s="49">
        <v>6000000</v>
      </c>
      <c r="S7" s="50">
        <v>8000000</v>
      </c>
    </row>
    <row r="8" spans="1:22" x14ac:dyDescent="0.25">
      <c r="A8" s="55">
        <v>7</v>
      </c>
      <c r="B8" s="55">
        <v>4</v>
      </c>
      <c r="C8" s="56">
        <v>3000000</v>
      </c>
      <c r="D8" s="62">
        <v>4800000</v>
      </c>
      <c r="E8" s="63">
        <f t="shared" si="0"/>
        <v>7800000</v>
      </c>
      <c r="F8" s="56">
        <f t="shared" si="1"/>
        <v>1851500</v>
      </c>
      <c r="G8" s="67">
        <v>5000000</v>
      </c>
      <c r="H8" s="56">
        <v>6000000</v>
      </c>
      <c r="I8" s="56">
        <f t="shared" si="2"/>
        <v>13800000</v>
      </c>
      <c r="J8" s="7"/>
      <c r="K8" s="7"/>
      <c r="L8" s="7"/>
      <c r="M8" s="7"/>
      <c r="N8" s="7"/>
      <c r="O8" s="7"/>
      <c r="P8" s="7"/>
      <c r="Q8" s="7"/>
      <c r="R8" s="7"/>
    </row>
    <row r="9" spans="1:22" x14ac:dyDescent="0.25">
      <c r="A9" s="55">
        <v>8</v>
      </c>
      <c r="B9" s="55">
        <v>4</v>
      </c>
      <c r="C9" s="56">
        <v>3000000</v>
      </c>
      <c r="D9" s="62">
        <v>4800000</v>
      </c>
      <c r="E9" s="63">
        <f t="shared" si="0"/>
        <v>7800000</v>
      </c>
      <c r="F9" s="56">
        <f t="shared" si="1"/>
        <v>2116000</v>
      </c>
      <c r="G9" s="67">
        <v>5000000</v>
      </c>
      <c r="H9" s="56">
        <v>6000000</v>
      </c>
      <c r="I9" s="56">
        <f t="shared" si="2"/>
        <v>13800000</v>
      </c>
      <c r="J9" s="10"/>
      <c r="K9" s="7"/>
      <c r="L9" s="7"/>
      <c r="M9" s="7"/>
      <c r="N9" s="7"/>
      <c r="O9" s="7"/>
      <c r="P9" s="7"/>
      <c r="Q9" s="7"/>
      <c r="R9" s="7"/>
    </row>
    <row r="10" spans="1:22" x14ac:dyDescent="0.25">
      <c r="A10" s="55">
        <v>9</v>
      </c>
      <c r="B10" s="55">
        <v>4</v>
      </c>
      <c r="C10" s="56">
        <v>3000000</v>
      </c>
      <c r="D10" s="62">
        <v>4800000</v>
      </c>
      <c r="E10" s="63">
        <f t="shared" si="0"/>
        <v>7800000</v>
      </c>
      <c r="F10" s="56">
        <f t="shared" si="1"/>
        <v>2380500</v>
      </c>
      <c r="G10" s="67">
        <v>5000000</v>
      </c>
      <c r="H10" s="56">
        <v>6000000</v>
      </c>
      <c r="I10" s="56">
        <f t="shared" si="2"/>
        <v>13800000</v>
      </c>
      <c r="J10" s="7"/>
      <c r="K10" s="7"/>
      <c r="L10" s="7"/>
      <c r="M10" s="7"/>
      <c r="N10" s="7"/>
      <c r="O10" s="7"/>
      <c r="P10" s="7"/>
      <c r="Q10" s="7"/>
      <c r="R10" s="7"/>
    </row>
    <row r="11" spans="1:22" x14ac:dyDescent="0.25">
      <c r="A11" s="64">
        <v>10</v>
      </c>
      <c r="B11" s="64">
        <v>4</v>
      </c>
      <c r="C11" s="65">
        <v>4800000</v>
      </c>
      <c r="D11" s="65">
        <v>4800000</v>
      </c>
      <c r="E11" s="61">
        <f t="shared" si="0"/>
        <v>9600000</v>
      </c>
      <c r="F11" s="60">
        <f t="shared" si="1"/>
        <v>2645000</v>
      </c>
      <c r="G11" s="60">
        <v>5000000</v>
      </c>
      <c r="H11" s="60">
        <v>6000000</v>
      </c>
      <c r="I11" s="60">
        <f t="shared" si="2"/>
        <v>15600000</v>
      </c>
      <c r="J11" s="7"/>
      <c r="K11" s="7"/>
      <c r="L11" s="7"/>
      <c r="M11" s="7"/>
      <c r="N11" s="7"/>
      <c r="O11" s="7"/>
      <c r="P11" s="7"/>
      <c r="Q11" s="7"/>
      <c r="R11" s="7"/>
    </row>
    <row r="12" spans="1:22" x14ac:dyDescent="0.25">
      <c r="A12" s="64">
        <v>11</v>
      </c>
      <c r="B12" s="64">
        <v>4</v>
      </c>
      <c r="C12" s="65">
        <v>4800000</v>
      </c>
      <c r="D12" s="65">
        <v>4800000</v>
      </c>
      <c r="E12" s="61">
        <f t="shared" si="0"/>
        <v>9600000</v>
      </c>
      <c r="F12" s="60">
        <f t="shared" si="1"/>
        <v>2909500</v>
      </c>
      <c r="G12" s="60">
        <v>5000000</v>
      </c>
      <c r="H12" s="60">
        <v>6000000</v>
      </c>
      <c r="I12" s="60">
        <f t="shared" si="2"/>
        <v>15600000</v>
      </c>
      <c r="J12" s="9"/>
      <c r="K12" s="7"/>
      <c r="L12" s="7"/>
      <c r="M12" s="7"/>
      <c r="N12" s="7"/>
      <c r="O12" s="7"/>
      <c r="P12" s="7"/>
      <c r="Q12" s="7"/>
      <c r="R12" s="7"/>
    </row>
    <row r="13" spans="1:22" x14ac:dyDescent="0.25">
      <c r="A13" s="64">
        <v>12</v>
      </c>
      <c r="B13" s="64">
        <v>4</v>
      </c>
      <c r="C13" s="65">
        <v>4800000</v>
      </c>
      <c r="D13" s="65">
        <v>4800000</v>
      </c>
      <c r="E13" s="61">
        <f t="shared" si="0"/>
        <v>9600000</v>
      </c>
      <c r="F13" s="60">
        <f t="shared" si="1"/>
        <v>3174000</v>
      </c>
      <c r="G13" s="60">
        <v>5000000</v>
      </c>
      <c r="H13" s="60">
        <v>6000000</v>
      </c>
      <c r="I13" s="60">
        <f t="shared" si="2"/>
        <v>15600000</v>
      </c>
      <c r="J13" s="7"/>
      <c r="K13" s="7"/>
      <c r="L13" s="7"/>
      <c r="M13" s="7"/>
      <c r="N13" s="7"/>
      <c r="O13" s="7"/>
      <c r="P13" s="7"/>
      <c r="Q13" s="7"/>
      <c r="R13" s="7"/>
    </row>
    <row r="14" spans="1:22" x14ac:dyDescent="0.25">
      <c r="A14" s="64">
        <v>13</v>
      </c>
      <c r="B14" s="64">
        <v>4</v>
      </c>
      <c r="C14" s="65">
        <v>4800000</v>
      </c>
      <c r="D14" s="65">
        <v>4800000</v>
      </c>
      <c r="E14" s="61">
        <f t="shared" si="0"/>
        <v>9600000</v>
      </c>
      <c r="F14" s="60">
        <f t="shared" si="1"/>
        <v>3438500</v>
      </c>
      <c r="G14" s="60">
        <v>5000000</v>
      </c>
      <c r="H14" s="60">
        <v>6000000</v>
      </c>
      <c r="I14" s="60">
        <f t="shared" si="2"/>
        <v>15600000</v>
      </c>
      <c r="J14" s="7"/>
      <c r="K14" s="7"/>
      <c r="L14" s="7"/>
      <c r="M14" s="7"/>
      <c r="N14" s="7"/>
      <c r="O14" s="7"/>
      <c r="P14" s="7"/>
      <c r="Q14" s="7"/>
      <c r="R14" s="7"/>
    </row>
    <row r="15" spans="1:22" x14ac:dyDescent="0.25">
      <c r="A15" s="64">
        <v>14</v>
      </c>
      <c r="B15" s="64">
        <v>4</v>
      </c>
      <c r="C15" s="65">
        <v>4800000</v>
      </c>
      <c r="D15" s="65">
        <v>4800000</v>
      </c>
      <c r="E15" s="61">
        <f t="shared" si="0"/>
        <v>9600000</v>
      </c>
      <c r="F15" s="60">
        <f t="shared" si="1"/>
        <v>3703000</v>
      </c>
      <c r="G15" s="60">
        <v>5000000</v>
      </c>
      <c r="H15" s="60">
        <v>6000000</v>
      </c>
      <c r="I15" s="60">
        <f t="shared" si="2"/>
        <v>15600000</v>
      </c>
      <c r="J15" s="7"/>
      <c r="K15" s="7"/>
      <c r="L15" s="7"/>
      <c r="M15" s="7"/>
      <c r="N15" s="7"/>
      <c r="O15" s="7"/>
      <c r="P15" s="7"/>
      <c r="Q15" s="7"/>
      <c r="R15" s="7"/>
    </row>
    <row r="16" spans="1:22" x14ac:dyDescent="0.25">
      <c r="A16" s="64">
        <v>15</v>
      </c>
      <c r="B16" s="64">
        <v>4</v>
      </c>
      <c r="C16" s="65">
        <v>4800000</v>
      </c>
      <c r="D16" s="65">
        <v>4800000</v>
      </c>
      <c r="E16" s="61">
        <f t="shared" si="0"/>
        <v>9600000</v>
      </c>
      <c r="F16" s="60">
        <f t="shared" si="1"/>
        <v>3967500</v>
      </c>
      <c r="G16" s="60">
        <v>5000000</v>
      </c>
      <c r="H16" s="60">
        <v>6000000</v>
      </c>
      <c r="I16" s="60">
        <f t="shared" si="2"/>
        <v>15600000</v>
      </c>
      <c r="J16" s="7"/>
      <c r="K16" s="7"/>
      <c r="L16" s="7"/>
      <c r="M16" s="7"/>
      <c r="N16" s="7"/>
      <c r="O16" s="7"/>
      <c r="P16" s="7"/>
      <c r="Q16" s="7"/>
      <c r="R16" s="7"/>
    </row>
    <row r="17" spans="1:18" x14ac:dyDescent="0.25">
      <c r="A17" s="55">
        <v>16</v>
      </c>
      <c r="B17" s="55">
        <v>4</v>
      </c>
      <c r="C17" s="62">
        <v>6000000</v>
      </c>
      <c r="D17" s="66">
        <v>6000000</v>
      </c>
      <c r="E17" s="68">
        <f t="shared" si="0"/>
        <v>12000000</v>
      </c>
      <c r="F17" s="67">
        <f t="shared" si="1"/>
        <v>4232000</v>
      </c>
      <c r="G17" s="67">
        <v>5000000</v>
      </c>
      <c r="H17" s="67">
        <v>6000000</v>
      </c>
      <c r="I17" s="67">
        <f t="shared" si="2"/>
        <v>18000000</v>
      </c>
      <c r="J17" s="7"/>
      <c r="K17" s="7"/>
      <c r="L17" s="7"/>
      <c r="M17" s="7"/>
      <c r="N17" s="7"/>
      <c r="O17" s="7"/>
      <c r="P17" s="7"/>
      <c r="Q17" s="7"/>
      <c r="R17" s="7"/>
    </row>
    <row r="18" spans="1:18" x14ac:dyDescent="0.25">
      <c r="A18" s="55">
        <v>17</v>
      </c>
      <c r="B18" s="55">
        <v>4</v>
      </c>
      <c r="C18" s="62">
        <v>6000000</v>
      </c>
      <c r="D18" s="66">
        <v>6000000</v>
      </c>
      <c r="E18" s="68">
        <f t="shared" si="0"/>
        <v>12000000</v>
      </c>
      <c r="F18" s="67">
        <f t="shared" si="1"/>
        <v>4496500</v>
      </c>
      <c r="G18" s="67">
        <v>5000000</v>
      </c>
      <c r="H18" s="67">
        <v>6000000</v>
      </c>
      <c r="I18" s="67">
        <f t="shared" si="2"/>
        <v>18000000</v>
      </c>
      <c r="J18" s="9"/>
      <c r="K18" s="7"/>
      <c r="L18" s="7"/>
      <c r="M18" s="7"/>
      <c r="N18" s="7"/>
      <c r="O18" s="7"/>
      <c r="P18" s="7"/>
      <c r="Q18" s="7"/>
      <c r="R18" s="7"/>
    </row>
    <row r="19" spans="1:18" x14ac:dyDescent="0.25">
      <c r="A19" s="55">
        <v>18</v>
      </c>
      <c r="B19" s="55">
        <v>4</v>
      </c>
      <c r="C19" s="62">
        <v>6000000</v>
      </c>
      <c r="D19" s="66">
        <v>6000000</v>
      </c>
      <c r="E19" s="68">
        <f t="shared" si="0"/>
        <v>12000000</v>
      </c>
      <c r="F19" s="67">
        <f t="shared" si="1"/>
        <v>4761000</v>
      </c>
      <c r="G19" s="67">
        <v>5000000</v>
      </c>
      <c r="H19" s="67">
        <v>6000000</v>
      </c>
      <c r="I19" s="67">
        <f t="shared" si="2"/>
        <v>18000000</v>
      </c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5">
      <c r="A20" s="55">
        <v>19</v>
      </c>
      <c r="B20" s="55">
        <v>4</v>
      </c>
      <c r="C20" s="62">
        <v>6000000</v>
      </c>
      <c r="D20" s="66">
        <v>6000000</v>
      </c>
      <c r="E20" s="68">
        <f t="shared" si="0"/>
        <v>12000000</v>
      </c>
      <c r="F20" s="67">
        <f t="shared" si="1"/>
        <v>5025500</v>
      </c>
      <c r="G20" s="67">
        <v>5000000</v>
      </c>
      <c r="H20" s="67">
        <v>6000000</v>
      </c>
      <c r="I20" s="67">
        <f t="shared" si="2"/>
        <v>18000000</v>
      </c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5">
      <c r="A21" s="55">
        <v>20</v>
      </c>
      <c r="B21" s="55">
        <v>4</v>
      </c>
      <c r="C21" s="62">
        <v>6000000</v>
      </c>
      <c r="D21" s="66">
        <v>6000000</v>
      </c>
      <c r="E21" s="68">
        <f t="shared" si="0"/>
        <v>12000000</v>
      </c>
      <c r="F21" s="67">
        <f t="shared" si="1"/>
        <v>5290000</v>
      </c>
      <c r="G21" s="67">
        <v>5000000</v>
      </c>
      <c r="H21" s="67">
        <v>6000000</v>
      </c>
      <c r="I21" s="67">
        <f t="shared" si="2"/>
        <v>18000000</v>
      </c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5">
      <c r="A22" s="2"/>
      <c r="B22" s="8"/>
      <c r="C22" s="3"/>
      <c r="D22" s="4"/>
      <c r="E22" s="51"/>
      <c r="F22" s="2"/>
      <c r="G22" s="2"/>
      <c r="H22" s="2"/>
      <c r="I22" s="5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5">
      <c r="A23" s="2"/>
      <c r="B23" s="8"/>
      <c r="C23" s="3"/>
      <c r="D23" s="4"/>
      <c r="E23" s="6"/>
      <c r="F23" s="2"/>
      <c r="G23" s="2"/>
      <c r="H23" s="2"/>
      <c r="I23" s="5"/>
      <c r="J23" s="7"/>
      <c r="K23" s="7"/>
      <c r="L23" s="7"/>
      <c r="M23" s="7"/>
      <c r="N23" s="7"/>
      <c r="O23" s="7"/>
      <c r="P23" s="7"/>
      <c r="Q23" s="7"/>
      <c r="R23" s="7"/>
    </row>
    <row r="24" spans="1:18" x14ac:dyDescent="0.25">
      <c r="A24" s="2"/>
      <c r="B24" s="8"/>
      <c r="C24" s="3"/>
      <c r="D24" s="4"/>
      <c r="E24" s="6"/>
      <c r="F24" s="2"/>
      <c r="G24" s="2"/>
      <c r="H24" s="2"/>
      <c r="I24" s="5"/>
      <c r="J24" s="7"/>
      <c r="K24" s="7"/>
      <c r="L24" s="7"/>
      <c r="M24" s="7"/>
      <c r="N24" s="7"/>
      <c r="O24" s="7"/>
      <c r="P24" s="7"/>
      <c r="Q24" s="7"/>
      <c r="R24" s="7"/>
    </row>
    <row r="25" spans="1:18" x14ac:dyDescent="0.25">
      <c r="A25" s="2"/>
      <c r="B25" s="8"/>
      <c r="C25" s="3"/>
      <c r="D25" s="4"/>
      <c r="E25" s="6"/>
      <c r="F25" s="2"/>
      <c r="G25" s="2"/>
      <c r="H25" s="2"/>
      <c r="I25" s="5"/>
      <c r="J25" s="7"/>
      <c r="K25" s="7"/>
      <c r="L25" s="7"/>
      <c r="M25" s="7"/>
      <c r="N25" s="7"/>
      <c r="O25" s="7"/>
      <c r="P25" s="7"/>
      <c r="Q25" s="7"/>
      <c r="R25" s="7"/>
    </row>
    <row r="26" spans="1:18" x14ac:dyDescent="0.25">
      <c r="A26" s="2"/>
      <c r="B26" s="8"/>
      <c r="C26" s="3"/>
      <c r="D26" s="4"/>
      <c r="E26" s="6"/>
      <c r="F26" s="2"/>
      <c r="G26" s="2"/>
      <c r="H26" s="2"/>
      <c r="I26" s="5"/>
      <c r="J26" s="7"/>
      <c r="K26" s="7"/>
      <c r="L26" s="7"/>
      <c r="M26" s="7"/>
      <c r="N26" s="7"/>
      <c r="O26" s="7"/>
      <c r="P26" s="7"/>
      <c r="Q26" s="7"/>
      <c r="R26" s="7"/>
    </row>
    <row r="27" spans="1:18" x14ac:dyDescent="0.25">
      <c r="A27" s="2"/>
      <c r="B27" s="8"/>
      <c r="C27" s="3"/>
      <c r="D27" s="4"/>
      <c r="E27" s="6"/>
      <c r="F27" s="2"/>
      <c r="G27" s="2"/>
      <c r="H27" s="2"/>
      <c r="I27" s="5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2"/>
      <c r="B28" s="8"/>
      <c r="C28" s="3"/>
      <c r="D28" s="4"/>
      <c r="E28" s="6"/>
      <c r="F28" s="2"/>
      <c r="G28" s="2"/>
      <c r="H28" s="2"/>
      <c r="I28" s="5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5">
      <c r="A29" s="2"/>
      <c r="B29" s="8"/>
      <c r="C29" s="3"/>
      <c r="D29" s="4"/>
      <c r="E29" s="6"/>
      <c r="F29" s="2"/>
      <c r="G29" s="2"/>
      <c r="H29" s="2"/>
      <c r="I29" s="5"/>
      <c r="J29" s="7"/>
      <c r="K29" s="7"/>
      <c r="L29" s="7"/>
      <c r="M29" s="7"/>
      <c r="N29" s="7"/>
      <c r="O29" s="7"/>
      <c r="P29" s="7"/>
      <c r="Q29" s="7"/>
      <c r="R29" s="7"/>
    </row>
    <row r="30" spans="1:18" x14ac:dyDescent="0.25">
      <c r="A30" s="2"/>
      <c r="B30" s="8"/>
      <c r="C30" s="3"/>
      <c r="D30" s="4"/>
      <c r="E30" s="6"/>
      <c r="F30" s="2"/>
      <c r="G30" s="2"/>
      <c r="H30" s="2"/>
      <c r="I30" s="5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5">
      <c r="A31" s="2"/>
      <c r="B31" s="8"/>
      <c r="C31" s="3"/>
      <c r="D31" s="4"/>
      <c r="E31" s="6"/>
      <c r="F31" s="2"/>
      <c r="G31" s="2"/>
      <c r="H31" s="2"/>
      <c r="I31" s="5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5">
      <c r="A32" s="11"/>
      <c r="B32" s="12"/>
      <c r="C32" s="13"/>
      <c r="D32" s="14"/>
      <c r="E32" s="6"/>
      <c r="F32" s="11"/>
      <c r="G32" s="11"/>
      <c r="H32" s="11"/>
      <c r="I32" s="5"/>
      <c r="J32" s="7"/>
      <c r="K32" s="7"/>
      <c r="L32" s="7"/>
      <c r="M32" s="7"/>
      <c r="N32" s="7"/>
      <c r="O32" s="7"/>
      <c r="P32" s="7"/>
      <c r="Q32" s="7"/>
      <c r="R32" s="7"/>
    </row>
    <row r="33" spans="1:18" x14ac:dyDescent="0.25">
      <c r="A33" s="11"/>
      <c r="B33" s="12"/>
      <c r="C33" s="13"/>
      <c r="D33" s="14"/>
      <c r="E33" s="6"/>
      <c r="F33" s="11"/>
      <c r="G33" s="11"/>
      <c r="H33" s="11"/>
      <c r="I33" s="5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5">
      <c r="A34" s="11"/>
      <c r="B34" s="12"/>
      <c r="C34" s="13"/>
      <c r="D34" s="14"/>
      <c r="E34" s="6"/>
      <c r="F34" s="11"/>
      <c r="G34" s="11"/>
      <c r="H34" s="11"/>
      <c r="I34" s="5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5">
      <c r="A35" s="11"/>
      <c r="B35" s="12"/>
      <c r="C35" s="13"/>
      <c r="D35" s="14"/>
      <c r="E35" s="6"/>
      <c r="F35" s="11"/>
      <c r="G35" s="11"/>
      <c r="H35" s="11"/>
      <c r="I35" s="5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5">
      <c r="A36" s="11"/>
      <c r="B36" s="12"/>
      <c r="C36" s="13"/>
      <c r="D36" s="14"/>
      <c r="E36" s="6"/>
      <c r="F36" s="11"/>
      <c r="G36" s="11"/>
      <c r="H36" s="11"/>
      <c r="I36" s="5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5">
      <c r="A37" s="11"/>
      <c r="B37" s="12"/>
      <c r="C37" s="13"/>
      <c r="D37" s="14"/>
      <c r="E37" s="6"/>
      <c r="F37" s="11"/>
      <c r="G37" s="11"/>
      <c r="H37" s="11"/>
      <c r="I37" s="5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5">
      <c r="A38" s="11"/>
      <c r="B38" s="12"/>
      <c r="C38" s="13"/>
      <c r="D38" s="14"/>
      <c r="E38" s="6"/>
      <c r="F38" s="11"/>
      <c r="G38" s="11"/>
      <c r="H38" s="11"/>
      <c r="I38" s="5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5">
      <c r="A39" s="11"/>
      <c r="B39" s="12"/>
      <c r="C39" s="13"/>
      <c r="D39" s="14"/>
      <c r="E39" s="6"/>
      <c r="F39" s="11"/>
      <c r="G39" s="11"/>
      <c r="H39" s="11"/>
      <c r="I39" s="5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5">
      <c r="A40" s="11"/>
      <c r="B40" s="12"/>
      <c r="C40" s="13"/>
      <c r="D40" s="14"/>
      <c r="E40" s="6"/>
      <c r="F40" s="11"/>
      <c r="G40" s="11"/>
      <c r="H40" s="11"/>
      <c r="I40" s="5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5">
      <c r="A41" s="11"/>
      <c r="B41" s="12"/>
      <c r="C41" s="13"/>
      <c r="D41" s="14"/>
      <c r="E41" s="6"/>
      <c r="F41" s="11"/>
      <c r="G41" s="11"/>
      <c r="H41" s="11"/>
      <c r="I41" s="5"/>
    </row>
    <row r="42" spans="1:18" x14ac:dyDescent="0.25">
      <c r="A42" s="2"/>
      <c r="B42" s="8"/>
      <c r="C42" s="3"/>
      <c r="D42" s="4"/>
      <c r="E42" s="6"/>
      <c r="F42" s="2"/>
      <c r="G42" s="2"/>
      <c r="H42" s="2"/>
      <c r="I42" s="5"/>
    </row>
    <row r="43" spans="1:18" x14ac:dyDescent="0.25">
      <c r="A43" s="2"/>
      <c r="B43" s="8"/>
      <c r="C43" s="3"/>
      <c r="D43" s="4"/>
      <c r="E43" s="6"/>
      <c r="F43" s="2"/>
      <c r="G43" s="2"/>
      <c r="H43" s="2"/>
      <c r="I43" s="5"/>
    </row>
    <row r="44" spans="1:18" x14ac:dyDescent="0.25">
      <c r="A44" s="2"/>
      <c r="B44" s="8"/>
      <c r="C44" s="3"/>
      <c r="D44" s="4"/>
      <c r="E44" s="6"/>
      <c r="F44" s="2"/>
      <c r="G44" s="2"/>
      <c r="H44" s="2"/>
      <c r="I44" s="5"/>
    </row>
    <row r="45" spans="1:18" x14ac:dyDescent="0.25">
      <c r="A45" s="2"/>
      <c r="B45" s="8"/>
      <c r="C45" s="3"/>
      <c r="D45" s="4"/>
      <c r="E45" s="6"/>
      <c r="F45" s="2"/>
      <c r="G45" s="2"/>
      <c r="H45" s="2"/>
      <c r="I45" s="5"/>
    </row>
    <row r="46" spans="1:18" x14ac:dyDescent="0.25">
      <c r="A46" s="2"/>
      <c r="B46" s="8"/>
      <c r="C46" s="3"/>
      <c r="D46" s="4"/>
      <c r="E46" s="6"/>
      <c r="F46" s="2"/>
      <c r="G46" s="2"/>
      <c r="H46" s="2"/>
      <c r="I46" s="5"/>
    </row>
    <row r="47" spans="1:18" x14ac:dyDescent="0.25">
      <c r="A47" s="2"/>
      <c r="B47" s="8"/>
      <c r="C47" s="3"/>
      <c r="D47" s="4"/>
      <c r="E47" s="6"/>
      <c r="F47" s="2"/>
      <c r="G47" s="2"/>
      <c r="H47" s="2"/>
      <c r="I47" s="5"/>
    </row>
    <row r="48" spans="1:18" x14ac:dyDescent="0.25">
      <c r="A48" s="2"/>
      <c r="B48" s="8"/>
      <c r="C48" s="3"/>
      <c r="D48" s="4"/>
      <c r="E48" s="6"/>
      <c r="F48" s="2"/>
      <c r="G48" s="2"/>
      <c r="H48" s="2"/>
      <c r="I48" s="5"/>
    </row>
    <row r="49" spans="1:9" x14ac:dyDescent="0.25">
      <c r="A49" s="2"/>
      <c r="B49" s="8"/>
      <c r="C49" s="3"/>
      <c r="D49" s="4"/>
      <c r="E49" s="6"/>
      <c r="F49" s="2"/>
      <c r="G49" s="2"/>
      <c r="H49" s="2"/>
      <c r="I49" s="5"/>
    </row>
    <row r="50" spans="1:9" x14ac:dyDescent="0.25">
      <c r="A50" s="2"/>
      <c r="B50" s="8"/>
      <c r="C50" s="3"/>
      <c r="D50" s="4"/>
      <c r="E50" s="6"/>
      <c r="F50" s="2"/>
      <c r="G50" s="2"/>
      <c r="H50" s="2"/>
      <c r="I50" s="5"/>
    </row>
    <row r="51" spans="1:9" x14ac:dyDescent="0.25">
      <c r="A51" s="2"/>
      <c r="B51" s="8"/>
      <c r="C51" s="3"/>
      <c r="D51" s="4"/>
      <c r="E51" s="6"/>
      <c r="F51" s="2"/>
      <c r="G51" s="2"/>
      <c r="H51" s="2"/>
      <c r="I51" s="5"/>
    </row>
    <row r="52" spans="1:9" x14ac:dyDescent="0.25">
      <c r="A52" s="11"/>
      <c r="B52" s="12"/>
      <c r="C52" s="13"/>
      <c r="D52" s="14"/>
      <c r="E52" s="6"/>
      <c r="F52" s="11"/>
      <c r="G52" s="11"/>
      <c r="H52" s="11"/>
      <c r="I52" s="5"/>
    </row>
    <row r="53" spans="1:9" x14ac:dyDescent="0.25">
      <c r="A53" s="11"/>
      <c r="B53" s="12"/>
      <c r="C53" s="13"/>
      <c r="D53" s="14"/>
      <c r="E53" s="6"/>
      <c r="F53" s="11"/>
      <c r="G53" s="11"/>
      <c r="H53" s="11"/>
      <c r="I53" s="5"/>
    </row>
    <row r="54" spans="1:9" x14ac:dyDescent="0.25">
      <c r="A54" s="11"/>
      <c r="B54" s="12"/>
      <c r="C54" s="13"/>
      <c r="D54" s="14"/>
      <c r="E54" s="6"/>
      <c r="F54" s="11"/>
      <c r="G54" s="11"/>
      <c r="H54" s="11"/>
      <c r="I54" s="5"/>
    </row>
    <row r="55" spans="1:9" x14ac:dyDescent="0.25">
      <c r="A55" s="11"/>
      <c r="B55" s="12"/>
      <c r="C55" s="13"/>
      <c r="D55" s="14"/>
      <c r="E55" s="6"/>
      <c r="F55" s="11"/>
      <c r="G55" s="11"/>
      <c r="H55" s="11"/>
      <c r="I55" s="5"/>
    </row>
    <row r="56" spans="1:9" x14ac:dyDescent="0.25">
      <c r="A56" s="11"/>
      <c r="B56" s="12"/>
      <c r="C56" s="13"/>
      <c r="D56" s="14"/>
      <c r="E56" s="6"/>
      <c r="F56" s="11"/>
      <c r="G56" s="11"/>
      <c r="H56" s="11"/>
      <c r="I56" s="5"/>
    </row>
    <row r="57" spans="1:9" x14ac:dyDescent="0.25">
      <c r="A57" s="11"/>
      <c r="B57" s="12"/>
      <c r="C57" s="13"/>
      <c r="D57" s="14"/>
      <c r="E57" s="6"/>
      <c r="F57" s="11"/>
      <c r="G57" s="11"/>
      <c r="H57" s="11"/>
      <c r="I57" s="5"/>
    </row>
    <row r="58" spans="1:9" x14ac:dyDescent="0.25">
      <c r="A58" s="11"/>
      <c r="B58" s="12"/>
      <c r="C58" s="13"/>
      <c r="D58" s="14"/>
      <c r="E58" s="6"/>
      <c r="F58" s="11"/>
      <c r="G58" s="11"/>
      <c r="H58" s="11"/>
      <c r="I58" s="5"/>
    </row>
    <row r="59" spans="1:9" x14ac:dyDescent="0.25">
      <c r="A59" s="11"/>
      <c r="B59" s="12"/>
      <c r="C59" s="13"/>
      <c r="D59" s="14"/>
      <c r="E59" s="6"/>
      <c r="F59" s="11"/>
      <c r="G59" s="11"/>
      <c r="H59" s="11"/>
      <c r="I59" s="5"/>
    </row>
    <row r="60" spans="1:9" x14ac:dyDescent="0.25">
      <c r="A60" s="11"/>
      <c r="B60" s="12"/>
      <c r="C60" s="13"/>
      <c r="D60" s="14"/>
      <c r="E60" s="6"/>
      <c r="F60" s="11"/>
      <c r="G60" s="11"/>
      <c r="H60" s="11"/>
      <c r="I60" s="5"/>
    </row>
    <row r="61" spans="1:9" x14ac:dyDescent="0.25">
      <c r="A61" s="11"/>
      <c r="B61" s="12"/>
      <c r="C61" s="13"/>
      <c r="D61" s="14"/>
      <c r="E61" s="6"/>
      <c r="F61" s="11"/>
      <c r="G61" s="11"/>
      <c r="H61" s="11"/>
      <c r="I61" s="5"/>
    </row>
    <row r="62" spans="1:9" x14ac:dyDescent="0.25">
      <c r="A62" s="2"/>
      <c r="B62" s="8"/>
      <c r="C62" s="3"/>
      <c r="D62" s="4"/>
      <c r="E62" s="6"/>
      <c r="F62" s="2"/>
      <c r="G62" s="2"/>
      <c r="H62" s="2"/>
      <c r="I62" s="5"/>
    </row>
    <row r="63" spans="1:9" x14ac:dyDescent="0.25">
      <c r="A63" s="2"/>
      <c r="B63" s="8"/>
      <c r="C63" s="3"/>
      <c r="D63" s="4"/>
      <c r="E63" s="6"/>
      <c r="F63" s="2"/>
      <c r="G63" s="2"/>
      <c r="H63" s="2"/>
      <c r="I63" s="5"/>
    </row>
    <row r="64" spans="1:9" x14ac:dyDescent="0.25">
      <c r="A64" s="2"/>
      <c r="B64" s="8"/>
      <c r="C64" s="3"/>
      <c r="D64" s="4"/>
      <c r="E64" s="6"/>
      <c r="F64" s="2"/>
      <c r="G64" s="2"/>
      <c r="H64" s="2"/>
      <c r="I64" s="5"/>
    </row>
    <row r="65" spans="1:9" x14ac:dyDescent="0.25">
      <c r="A65" s="2"/>
      <c r="B65" s="8"/>
      <c r="C65" s="3"/>
      <c r="D65" s="4"/>
      <c r="E65" s="6"/>
      <c r="F65" s="2"/>
      <c r="G65" s="2"/>
      <c r="H65" s="2"/>
      <c r="I65" s="5"/>
    </row>
    <row r="66" spans="1:9" x14ac:dyDescent="0.25">
      <c r="A66" s="2"/>
      <c r="B66" s="8"/>
      <c r="C66" s="3"/>
      <c r="D66" s="4"/>
      <c r="E66" s="6"/>
      <c r="F66" s="2"/>
      <c r="G66" s="2"/>
      <c r="H66" s="2"/>
      <c r="I66" s="5"/>
    </row>
    <row r="67" spans="1:9" x14ac:dyDescent="0.25">
      <c r="A67" s="2"/>
      <c r="B67" s="8"/>
      <c r="C67" s="3"/>
      <c r="D67" s="4"/>
      <c r="E67" s="6"/>
      <c r="F67" s="2"/>
      <c r="G67" s="2"/>
      <c r="H67" s="2"/>
      <c r="I67" s="5"/>
    </row>
    <row r="68" spans="1:9" x14ac:dyDescent="0.25">
      <c r="A68" s="2"/>
      <c r="B68" s="8"/>
      <c r="C68" s="3"/>
      <c r="D68" s="4"/>
      <c r="E68" s="6"/>
      <c r="F68" s="2"/>
      <c r="G68" s="2"/>
      <c r="H68" s="2"/>
      <c r="I68" s="5"/>
    </row>
    <row r="69" spans="1:9" x14ac:dyDescent="0.25">
      <c r="A69" s="2"/>
      <c r="B69" s="8"/>
      <c r="C69" s="3"/>
      <c r="D69" s="4"/>
      <c r="E69" s="6"/>
      <c r="F69" s="2"/>
      <c r="G69" s="2"/>
      <c r="H69" s="2"/>
      <c r="I69" s="5"/>
    </row>
    <row r="70" spans="1:9" x14ac:dyDescent="0.25">
      <c r="A70" s="2"/>
      <c r="B70" s="8"/>
      <c r="C70" s="3"/>
      <c r="D70" s="4"/>
      <c r="E70" s="6"/>
      <c r="F70" s="2"/>
      <c r="G70" s="2"/>
      <c r="H70" s="2"/>
      <c r="I70" s="5"/>
    </row>
    <row r="71" spans="1:9" x14ac:dyDescent="0.25">
      <c r="A71" s="2"/>
      <c r="B71" s="8"/>
      <c r="C71" s="3"/>
      <c r="D71" s="4"/>
      <c r="E71" s="6"/>
      <c r="F71" s="2"/>
      <c r="G71" s="2"/>
      <c r="H71" s="2"/>
      <c r="I71" s="5"/>
    </row>
    <row r="72" spans="1:9" x14ac:dyDescent="0.25">
      <c r="A72" s="15"/>
      <c r="B72" s="16"/>
      <c r="C72" s="17"/>
      <c r="D72" s="18"/>
      <c r="E72" s="6"/>
      <c r="F72" s="15"/>
      <c r="G72" s="15"/>
      <c r="H72" s="15"/>
      <c r="I72" s="5"/>
    </row>
    <row r="73" spans="1:9" x14ac:dyDescent="0.25">
      <c r="A73" s="15"/>
      <c r="B73" s="16"/>
      <c r="C73" s="17"/>
      <c r="D73" s="18"/>
      <c r="E73" s="6"/>
      <c r="F73" s="15"/>
      <c r="G73" s="15"/>
      <c r="H73" s="15"/>
      <c r="I73" s="5"/>
    </row>
    <row r="74" spans="1:9" x14ac:dyDescent="0.25">
      <c r="A74" s="15"/>
      <c r="B74" s="16"/>
      <c r="C74" s="17"/>
      <c r="D74" s="18"/>
      <c r="E74" s="6"/>
      <c r="F74" s="15"/>
      <c r="G74" s="15"/>
      <c r="H74" s="15"/>
      <c r="I74" s="5"/>
    </row>
    <row r="75" spans="1:9" x14ac:dyDescent="0.25">
      <c r="A75" s="15"/>
      <c r="B75" s="16"/>
      <c r="C75" s="17"/>
      <c r="D75" s="18"/>
      <c r="E75" s="6"/>
      <c r="F75" s="15"/>
      <c r="G75" s="15"/>
      <c r="H75" s="15"/>
      <c r="I75" s="5"/>
    </row>
    <row r="76" spans="1:9" x14ac:dyDescent="0.25">
      <c r="A76" s="15"/>
      <c r="B76" s="16"/>
      <c r="C76" s="17"/>
      <c r="D76" s="18"/>
      <c r="E76" s="6"/>
      <c r="F76" s="15"/>
      <c r="G76" s="15"/>
      <c r="H76" s="15"/>
      <c r="I76" s="5"/>
    </row>
    <row r="77" spans="1:9" x14ac:dyDescent="0.25">
      <c r="A77" s="15"/>
      <c r="B77" s="16"/>
      <c r="C77" s="17"/>
      <c r="D77" s="18"/>
      <c r="E77" s="6"/>
      <c r="F77" s="15"/>
      <c r="G77" s="15"/>
      <c r="H77" s="15"/>
      <c r="I77" s="5"/>
    </row>
    <row r="78" spans="1:9" x14ac:dyDescent="0.25">
      <c r="A78" s="15"/>
      <c r="B78" s="16"/>
      <c r="C78" s="17"/>
      <c r="D78" s="18"/>
      <c r="E78" s="6"/>
      <c r="F78" s="15"/>
      <c r="G78" s="15"/>
      <c r="H78" s="15"/>
      <c r="I78" s="5"/>
    </row>
    <row r="79" spans="1:9" x14ac:dyDescent="0.25">
      <c r="A79" s="15"/>
      <c r="B79" s="16"/>
      <c r="C79" s="17"/>
      <c r="D79" s="18"/>
      <c r="E79" s="6"/>
      <c r="F79" s="15"/>
      <c r="G79" s="15"/>
      <c r="H79" s="15"/>
      <c r="I79" s="5"/>
    </row>
    <row r="80" spans="1:9" x14ac:dyDescent="0.25">
      <c r="A80" s="15"/>
      <c r="B80" s="16"/>
      <c r="C80" s="17"/>
      <c r="D80" s="18"/>
      <c r="E80" s="6"/>
      <c r="F80" s="15"/>
      <c r="G80" s="15"/>
      <c r="H80" s="15"/>
      <c r="I80" s="5"/>
    </row>
    <row r="81" spans="1:9" x14ac:dyDescent="0.25">
      <c r="A81" s="15"/>
      <c r="B81" s="16"/>
      <c r="C81" s="17"/>
      <c r="D81" s="18"/>
      <c r="E81" s="6"/>
      <c r="F81" s="15"/>
      <c r="G81" s="15"/>
      <c r="H81" s="15"/>
      <c r="I81" s="5"/>
    </row>
    <row r="82" spans="1:9" x14ac:dyDescent="0.25">
      <c r="A82" s="11"/>
      <c r="B82" s="12"/>
      <c r="C82" s="13"/>
      <c r="D82" s="14"/>
      <c r="E82" s="6"/>
      <c r="F82" s="11"/>
      <c r="G82" s="11"/>
      <c r="H82" s="11"/>
      <c r="I82" s="5"/>
    </row>
    <row r="83" spans="1:9" x14ac:dyDescent="0.25">
      <c r="A83" s="11"/>
      <c r="B83" s="12"/>
      <c r="C83" s="13"/>
      <c r="D83" s="14"/>
      <c r="E83" s="6"/>
      <c r="F83" s="11"/>
      <c r="G83" s="11"/>
      <c r="H83" s="11"/>
      <c r="I83" s="5"/>
    </row>
    <row r="84" spans="1:9" x14ac:dyDescent="0.25">
      <c r="A84" s="11"/>
      <c r="B84" s="12"/>
      <c r="C84" s="13"/>
      <c r="D84" s="14"/>
      <c r="E84" s="6"/>
      <c r="F84" s="11"/>
      <c r="G84" s="11"/>
      <c r="H84" s="11"/>
      <c r="I84" s="5"/>
    </row>
    <row r="85" spans="1:9" x14ac:dyDescent="0.25">
      <c r="A85" s="11"/>
      <c r="B85" s="12"/>
      <c r="C85" s="13"/>
      <c r="D85" s="14"/>
      <c r="E85" s="6"/>
      <c r="F85" s="11"/>
      <c r="G85" s="11"/>
      <c r="H85" s="11"/>
      <c r="I85" s="5"/>
    </row>
    <row r="86" spans="1:9" x14ac:dyDescent="0.25">
      <c r="A86" s="11"/>
      <c r="B86" s="12"/>
      <c r="C86" s="13"/>
      <c r="D86" s="14"/>
      <c r="E86" s="6"/>
      <c r="F86" s="11"/>
      <c r="G86" s="11"/>
      <c r="H86" s="11"/>
      <c r="I86" s="5"/>
    </row>
    <row r="87" spans="1:9" x14ac:dyDescent="0.25">
      <c r="A87" s="11"/>
      <c r="B87" s="12"/>
      <c r="C87" s="13"/>
      <c r="D87" s="14"/>
      <c r="E87" s="6"/>
      <c r="F87" s="11"/>
      <c r="G87" s="11"/>
      <c r="H87" s="11"/>
      <c r="I87" s="5"/>
    </row>
    <row r="88" spans="1:9" x14ac:dyDescent="0.25">
      <c r="A88" s="11"/>
      <c r="B88" s="12"/>
      <c r="C88" s="13"/>
      <c r="D88" s="14"/>
      <c r="E88" s="6"/>
      <c r="F88" s="11"/>
      <c r="G88" s="11"/>
      <c r="H88" s="11"/>
      <c r="I88" s="5"/>
    </row>
    <row r="89" spans="1:9" x14ac:dyDescent="0.25">
      <c r="A89" s="11"/>
      <c r="B89" s="12"/>
      <c r="C89" s="13"/>
      <c r="D89" s="14"/>
      <c r="E89" s="6"/>
      <c r="F89" s="11"/>
      <c r="G89" s="11"/>
      <c r="H89" s="11"/>
      <c r="I89" s="5"/>
    </row>
    <row r="90" spans="1:9" x14ac:dyDescent="0.25">
      <c r="A90" s="11"/>
      <c r="B90" s="12"/>
      <c r="C90" s="13"/>
      <c r="D90" s="14"/>
      <c r="E90" s="6"/>
      <c r="F90" s="11"/>
      <c r="G90" s="11"/>
      <c r="H90" s="11"/>
      <c r="I90" s="5"/>
    </row>
    <row r="91" spans="1:9" x14ac:dyDescent="0.25">
      <c r="A91" s="11"/>
      <c r="B91" s="12"/>
      <c r="C91" s="13"/>
      <c r="D91" s="14"/>
      <c r="E91" s="6"/>
      <c r="F91" s="11"/>
      <c r="G91" s="11"/>
      <c r="H91" s="11"/>
      <c r="I91" s="5"/>
    </row>
    <row r="92" spans="1:9" x14ac:dyDescent="0.25">
      <c r="A92" s="2"/>
      <c r="B92" s="8"/>
      <c r="C92" s="3"/>
      <c r="D92" s="4"/>
      <c r="E92" s="6"/>
      <c r="F92" s="2"/>
      <c r="G92" s="2"/>
      <c r="H92" s="2"/>
      <c r="I92" s="5"/>
    </row>
    <row r="93" spans="1:9" x14ac:dyDescent="0.25">
      <c r="A93" s="2"/>
      <c r="B93" s="8"/>
      <c r="C93" s="3"/>
      <c r="D93" s="4"/>
      <c r="E93" s="6"/>
      <c r="F93" s="2"/>
      <c r="G93" s="2"/>
      <c r="H93" s="2"/>
      <c r="I93" s="5"/>
    </row>
    <row r="94" spans="1:9" x14ac:dyDescent="0.25">
      <c r="A94" s="2"/>
      <c r="B94" s="8"/>
      <c r="C94" s="3"/>
      <c r="D94" s="4"/>
      <c r="E94" s="6"/>
      <c r="F94" s="2"/>
      <c r="G94" s="2"/>
      <c r="H94" s="2"/>
      <c r="I94" s="5"/>
    </row>
    <row r="95" spans="1:9" x14ac:dyDescent="0.25">
      <c r="A95" s="2"/>
      <c r="B95" s="8"/>
      <c r="C95" s="3"/>
      <c r="D95" s="4"/>
      <c r="E95" s="6"/>
      <c r="F95" s="2"/>
      <c r="G95" s="2"/>
      <c r="H95" s="2"/>
      <c r="I95" s="5"/>
    </row>
    <row r="96" spans="1:9" x14ac:dyDescent="0.25">
      <c r="A96" s="2"/>
      <c r="B96" s="8"/>
      <c r="C96" s="3"/>
      <c r="D96" s="4"/>
      <c r="E96" s="6"/>
      <c r="F96" s="2"/>
      <c r="G96" s="2"/>
      <c r="H96" s="2"/>
      <c r="I96" s="5"/>
    </row>
    <row r="97" spans="1:9" x14ac:dyDescent="0.25">
      <c r="A97" s="2"/>
      <c r="B97" s="8"/>
      <c r="C97" s="3"/>
      <c r="D97" s="4"/>
      <c r="E97" s="6"/>
      <c r="F97" s="2"/>
      <c r="G97" s="2"/>
      <c r="H97" s="2"/>
      <c r="I97" s="5"/>
    </row>
    <row r="98" spans="1:9" x14ac:dyDescent="0.25">
      <c r="A98" s="2"/>
      <c r="B98" s="8"/>
      <c r="C98" s="3"/>
      <c r="D98" s="4"/>
      <c r="E98" s="6"/>
      <c r="F98" s="2"/>
      <c r="G98" s="2"/>
      <c r="H98" s="2"/>
      <c r="I98" s="5"/>
    </row>
    <row r="99" spans="1:9" x14ac:dyDescent="0.25">
      <c r="A99" s="2"/>
      <c r="B99" s="8"/>
      <c r="C99" s="3"/>
      <c r="D99" s="4"/>
      <c r="E99" s="6"/>
      <c r="F99" s="2"/>
      <c r="G99" s="2"/>
      <c r="H99" s="2"/>
      <c r="I99" s="5"/>
    </row>
    <row r="100" spans="1:9" x14ac:dyDescent="0.25">
      <c r="A100" s="2"/>
      <c r="B100" s="8"/>
      <c r="C100" s="3"/>
      <c r="D100" s="4"/>
      <c r="E100" s="6"/>
      <c r="F100" s="2"/>
      <c r="G100" s="2"/>
      <c r="H100" s="2"/>
      <c r="I100" s="5"/>
    </row>
    <row r="101" spans="1:9" x14ac:dyDescent="0.25">
      <c r="A101" s="2"/>
      <c r="B101" s="8"/>
      <c r="C101" s="3"/>
      <c r="D101" s="4"/>
      <c r="E101" s="6"/>
      <c r="F101" s="2"/>
      <c r="G101" s="2"/>
      <c r="H101" s="2"/>
      <c r="I101" s="5"/>
    </row>
    <row r="102" spans="1:9" x14ac:dyDescent="0.25">
      <c r="B102" s="1"/>
    </row>
  </sheetData>
  <mergeCells count="7">
    <mergeCell ref="S1:S2"/>
    <mergeCell ref="M1:M2"/>
    <mergeCell ref="N1:N2"/>
    <mergeCell ref="O1:O2"/>
    <mergeCell ref="P1:P2"/>
    <mergeCell ref="Q1:Q2"/>
    <mergeCell ref="R1:R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25" workbookViewId="0">
      <selection activeCell="A13" sqref="A13"/>
    </sheetView>
  </sheetViews>
  <sheetFormatPr baseColWidth="10" defaultRowHeight="15" x14ac:dyDescent="0.25"/>
  <cols>
    <col min="2" max="2" width="43.5703125" customWidth="1"/>
    <col min="3" max="3" width="19.140625" customWidth="1"/>
  </cols>
  <sheetData>
    <row r="1" spans="1:3" x14ac:dyDescent="0.25">
      <c r="A1" s="19" t="s">
        <v>26</v>
      </c>
      <c r="B1" s="19" t="s">
        <v>27</v>
      </c>
      <c r="C1" s="19" t="s">
        <v>28</v>
      </c>
    </row>
    <row r="2" spans="1:3" x14ac:dyDescent="0.25">
      <c r="A2" t="s">
        <v>129</v>
      </c>
      <c r="B2" t="s">
        <v>129</v>
      </c>
      <c r="C2" s="20" t="s">
        <v>129</v>
      </c>
    </row>
    <row r="3" spans="1:3" x14ac:dyDescent="0.25">
      <c r="A3" t="s">
        <v>29</v>
      </c>
      <c r="B3" t="s">
        <v>30</v>
      </c>
      <c r="C3" s="20" t="s">
        <v>31</v>
      </c>
    </row>
    <row r="4" spans="1:3" x14ac:dyDescent="0.25">
      <c r="A4" t="s">
        <v>32</v>
      </c>
      <c r="B4" t="s">
        <v>33</v>
      </c>
      <c r="C4" s="20" t="s">
        <v>34</v>
      </c>
    </row>
    <row r="5" spans="1:3" x14ac:dyDescent="0.25">
      <c r="A5" t="s">
        <v>35</v>
      </c>
      <c r="B5" t="s">
        <v>36</v>
      </c>
    </row>
    <row r="6" spans="1:3" x14ac:dyDescent="0.25">
      <c r="A6" t="s">
        <v>37</v>
      </c>
      <c r="B6" t="s">
        <v>38</v>
      </c>
    </row>
    <row r="7" spans="1:3" x14ac:dyDescent="0.25">
      <c r="A7" t="s">
        <v>39</v>
      </c>
      <c r="B7" t="s">
        <v>40</v>
      </c>
    </row>
    <row r="8" spans="1:3" x14ac:dyDescent="0.25">
      <c r="A8" t="s">
        <v>41</v>
      </c>
      <c r="B8" t="s">
        <v>42</v>
      </c>
    </row>
    <row r="9" spans="1:3" x14ac:dyDescent="0.25">
      <c r="A9" t="s">
        <v>43</v>
      </c>
      <c r="B9" t="s">
        <v>44</v>
      </c>
    </row>
    <row r="10" spans="1:3" x14ac:dyDescent="0.25">
      <c r="A10" t="s">
        <v>45</v>
      </c>
      <c r="B10" t="s">
        <v>46</v>
      </c>
    </row>
    <row r="11" spans="1:3" x14ac:dyDescent="0.25">
      <c r="A11" t="s">
        <v>47</v>
      </c>
      <c r="B11" t="s">
        <v>48</v>
      </c>
    </row>
    <row r="12" spans="1:3" x14ac:dyDescent="0.25">
      <c r="A12" t="s">
        <v>49</v>
      </c>
      <c r="B12" t="s">
        <v>50</v>
      </c>
    </row>
    <row r="13" spans="1:3" x14ac:dyDescent="0.25">
      <c r="A13" t="s">
        <v>51</v>
      </c>
      <c r="B13" t="s">
        <v>52</v>
      </c>
    </row>
    <row r="14" spans="1:3" x14ac:dyDescent="0.25">
      <c r="A14" t="s">
        <v>53</v>
      </c>
      <c r="B14" t="s">
        <v>54</v>
      </c>
    </row>
    <row r="15" spans="1:3" x14ac:dyDescent="0.25">
      <c r="A15" t="s">
        <v>55</v>
      </c>
      <c r="B15" t="s">
        <v>56</v>
      </c>
    </row>
    <row r="16" spans="1:3" x14ac:dyDescent="0.25">
      <c r="A16" t="s">
        <v>57</v>
      </c>
      <c r="B16" t="s">
        <v>58</v>
      </c>
    </row>
    <row r="17" spans="1:2" x14ac:dyDescent="0.25">
      <c r="A17" t="s">
        <v>59</v>
      </c>
      <c r="B17" t="s">
        <v>60</v>
      </c>
    </row>
    <row r="18" spans="1:2" x14ac:dyDescent="0.25">
      <c r="A18" t="s">
        <v>61</v>
      </c>
      <c r="B18" t="s">
        <v>62</v>
      </c>
    </row>
    <row r="19" spans="1:2" x14ac:dyDescent="0.25">
      <c r="A19" t="s">
        <v>63</v>
      </c>
      <c r="B19" t="s">
        <v>64</v>
      </c>
    </row>
    <row r="20" spans="1:2" x14ac:dyDescent="0.25">
      <c r="A20" t="s">
        <v>65</v>
      </c>
      <c r="B20" t="s">
        <v>66</v>
      </c>
    </row>
    <row r="21" spans="1:2" x14ac:dyDescent="0.25">
      <c r="A21" t="s">
        <v>67</v>
      </c>
      <c r="B21" t="s">
        <v>68</v>
      </c>
    </row>
    <row r="22" spans="1:2" x14ac:dyDescent="0.25">
      <c r="A22" t="s">
        <v>69</v>
      </c>
      <c r="B22" t="s">
        <v>70</v>
      </c>
    </row>
    <row r="23" spans="1:2" x14ac:dyDescent="0.25">
      <c r="A23" t="s">
        <v>71</v>
      </c>
      <c r="B23" t="s">
        <v>72</v>
      </c>
    </row>
    <row r="24" spans="1:2" x14ac:dyDescent="0.25">
      <c r="B24" t="s">
        <v>73</v>
      </c>
    </row>
    <row r="25" spans="1:2" x14ac:dyDescent="0.25">
      <c r="B25" t="s">
        <v>74</v>
      </c>
    </row>
    <row r="26" spans="1:2" x14ac:dyDescent="0.25">
      <c r="B26" t="s">
        <v>75</v>
      </c>
    </row>
    <row r="27" spans="1:2" x14ac:dyDescent="0.25">
      <c r="B27" t="s">
        <v>76</v>
      </c>
    </row>
    <row r="28" spans="1:2" x14ac:dyDescent="0.25">
      <c r="B28" t="s">
        <v>77</v>
      </c>
    </row>
    <row r="29" spans="1:2" x14ac:dyDescent="0.25">
      <c r="B29" t="s">
        <v>78</v>
      </c>
    </row>
    <row r="30" spans="1:2" x14ac:dyDescent="0.25">
      <c r="B30" t="s">
        <v>79</v>
      </c>
    </row>
    <row r="31" spans="1:2" x14ac:dyDescent="0.25">
      <c r="B31" t="s">
        <v>80</v>
      </c>
    </row>
    <row r="32" spans="1:2" x14ac:dyDescent="0.25">
      <c r="B32" t="s">
        <v>81</v>
      </c>
    </row>
    <row r="33" spans="2:2" x14ac:dyDescent="0.25">
      <c r="B33" t="s">
        <v>82</v>
      </c>
    </row>
    <row r="34" spans="2:2" x14ac:dyDescent="0.25">
      <c r="B34" t="s">
        <v>83</v>
      </c>
    </row>
    <row r="35" spans="2:2" x14ac:dyDescent="0.25">
      <c r="B35" t="s">
        <v>84</v>
      </c>
    </row>
    <row r="36" spans="2:2" x14ac:dyDescent="0.25">
      <c r="B36" t="s">
        <v>85</v>
      </c>
    </row>
    <row r="37" spans="2:2" x14ac:dyDescent="0.25">
      <c r="B37" t="s">
        <v>86</v>
      </c>
    </row>
    <row r="38" spans="2:2" x14ac:dyDescent="0.25">
      <c r="B38" t="s">
        <v>87</v>
      </c>
    </row>
    <row r="39" spans="2:2" x14ac:dyDescent="0.25">
      <c r="B39" t="s">
        <v>88</v>
      </c>
    </row>
    <row r="40" spans="2:2" x14ac:dyDescent="0.25">
      <c r="B40" t="s">
        <v>89</v>
      </c>
    </row>
    <row r="41" spans="2:2" x14ac:dyDescent="0.25">
      <c r="B41" t="s">
        <v>90</v>
      </c>
    </row>
    <row r="42" spans="2:2" x14ac:dyDescent="0.25">
      <c r="B42" t="s">
        <v>91</v>
      </c>
    </row>
    <row r="43" spans="2:2" x14ac:dyDescent="0.25">
      <c r="B43" t="s">
        <v>92</v>
      </c>
    </row>
    <row r="44" spans="2:2" x14ac:dyDescent="0.25">
      <c r="B44" t="s">
        <v>93</v>
      </c>
    </row>
    <row r="45" spans="2:2" x14ac:dyDescent="0.25">
      <c r="B45" t="s">
        <v>94</v>
      </c>
    </row>
    <row r="46" spans="2:2" x14ac:dyDescent="0.25">
      <c r="B46" t="s">
        <v>95</v>
      </c>
    </row>
    <row r="47" spans="2:2" x14ac:dyDescent="0.25">
      <c r="B47" t="s">
        <v>96</v>
      </c>
    </row>
    <row r="48" spans="2:2" x14ac:dyDescent="0.25">
      <c r="B48" t="s">
        <v>97</v>
      </c>
    </row>
    <row r="49" spans="2:2" x14ac:dyDescent="0.25">
      <c r="B49" t="s">
        <v>98</v>
      </c>
    </row>
    <row r="50" spans="2:2" x14ac:dyDescent="0.25">
      <c r="B50" t="s">
        <v>99</v>
      </c>
    </row>
    <row r="51" spans="2:2" x14ac:dyDescent="0.25">
      <c r="B51" t="s">
        <v>100</v>
      </c>
    </row>
    <row r="52" spans="2:2" x14ac:dyDescent="0.25">
      <c r="B52" t="s">
        <v>101</v>
      </c>
    </row>
    <row r="53" spans="2:2" x14ac:dyDescent="0.25">
      <c r="B53" t="s">
        <v>102</v>
      </c>
    </row>
    <row r="54" spans="2:2" x14ac:dyDescent="0.25">
      <c r="B54" t="s">
        <v>103</v>
      </c>
    </row>
    <row r="55" spans="2:2" x14ac:dyDescent="0.25">
      <c r="B55" t="s">
        <v>104</v>
      </c>
    </row>
    <row r="56" spans="2:2" x14ac:dyDescent="0.25">
      <c r="B56" t="s">
        <v>105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Modelo de Costo</vt:lpstr>
      <vt:lpstr>Hoja de Cálculo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Enrique Gonzalez Sepulveda</dc:creator>
  <cp:lastModifiedBy>Maria Jose Busta Villa</cp:lastModifiedBy>
  <dcterms:created xsi:type="dcterms:W3CDTF">2021-08-23T16:43:06Z</dcterms:created>
  <dcterms:modified xsi:type="dcterms:W3CDTF">2023-03-20T13:33:28Z</dcterms:modified>
</cp:coreProperties>
</file>